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8" windowWidth="14808" windowHeight="7956" firstSheet="1" activeTab="1"/>
  </bookViews>
  <sheets>
    <sheet name="Base increase" sheetId="1" r:id="rId1"/>
    <sheet name="Supplier Serial Charges" sheetId="5" r:id="rId2"/>
    <sheet name="GSP Group Annual Take (MWh)" sheetId="4" r:id="rId3"/>
    <sheet name="Annual GSP Caps and Charges" sheetId="6" r:id="rId4"/>
    <sheet name="Sheet1" sheetId="7" r:id="rId5"/>
  </sheets>
  <calcPr calcId="162913"/>
</workbook>
</file>

<file path=xl/calcChain.xml><?xml version="1.0" encoding="utf-8"?>
<calcChain xmlns="http://schemas.openxmlformats.org/spreadsheetml/2006/main">
  <c r="D35" i="6" l="1"/>
  <c r="E21" i="6" l="1"/>
  <c r="E25" i="6"/>
  <c r="E29" i="6"/>
  <c r="E33" i="6"/>
  <c r="E23" i="6"/>
  <c r="E31" i="6"/>
  <c r="E28" i="6"/>
  <c r="E22" i="6"/>
  <c r="E26" i="6"/>
  <c r="E30" i="6"/>
  <c r="E34" i="6"/>
  <c r="E27" i="6"/>
  <c r="E24" i="6"/>
  <c r="E32" i="6"/>
  <c r="B6" i="1" l="1"/>
  <c r="E15" i="5" s="1"/>
  <c r="B10" i="1" l="1"/>
  <c r="H21" i="6" s="1"/>
  <c r="E19" i="5"/>
  <c r="E16" i="5"/>
  <c r="E20" i="5"/>
  <c r="E17" i="5"/>
  <c r="E21" i="5"/>
  <c r="E18" i="5"/>
  <c r="E22" i="5"/>
  <c r="F22" i="6" l="1"/>
  <c r="F27" i="6"/>
  <c r="F31" i="6"/>
  <c r="F23" i="6"/>
  <c r="F34" i="6"/>
  <c r="F33" i="6"/>
  <c r="F25" i="6"/>
  <c r="F21" i="6"/>
  <c r="F29" i="6"/>
  <c r="F30" i="6"/>
  <c r="F26" i="6"/>
  <c r="F28" i="6"/>
  <c r="F32" i="6"/>
  <c r="F24" i="6"/>
  <c r="F35" i="6" l="1"/>
</calcChain>
</file>

<file path=xl/sharedStrings.xml><?xml version="1.0" encoding="utf-8"?>
<sst xmlns="http://schemas.openxmlformats.org/spreadsheetml/2006/main" count="167" uniqueCount="106">
  <si>
    <t>RPI Increase</t>
  </si>
  <si>
    <t>Base Cap</t>
  </si>
  <si>
    <t>New Monthly cap (Base rate x Base cap)</t>
  </si>
  <si>
    <t>Serial</t>
  </si>
  <si>
    <t>Current Supplier Serial Charge</t>
  </si>
  <si>
    <t>BSC Base Supplier Serial Charge</t>
  </si>
  <si>
    <t>Previous Supplier Serial Charge</t>
  </si>
  <si>
    <t>New Supplier Serial Charge</t>
  </si>
  <si>
    <t>SP08a (R3)</t>
  </si>
  <si>
    <t>Energy and Metering Systems on Annual Advances</t>
  </si>
  <si>
    <t>SP08a (RF)</t>
  </si>
  <si>
    <t>SP08b (SF)</t>
  </si>
  <si>
    <t>Energy and Metering Systems Actual Readings</t>
  </si>
  <si>
    <t>SP08b (R1)</t>
  </si>
  <si>
    <t>SP08c (RF)</t>
  </si>
  <si>
    <t>SP04</t>
  </si>
  <si>
    <t>Installation of HH Metering</t>
  </si>
  <si>
    <t>SP01</t>
  </si>
  <si>
    <t>Provision of Routine Performance Monitoring Reports</t>
  </si>
  <si>
    <t>SP02</t>
  </si>
  <si>
    <t>Provision of Routine Performance Monitoring Logs</t>
  </si>
  <si>
    <t>Base Charges (£)</t>
  </si>
  <si>
    <t>2006-2007 Supplier Charge (£)</t>
  </si>
  <si>
    <t>2007-2008 Supplier Charge (£)</t>
  </si>
  <si>
    <t>2008-2009 Supplier Charge (£)</t>
  </si>
  <si>
    <t>2009-2010 Supplier Charge (£)</t>
  </si>
  <si>
    <t>2010-2011 Supplier Charge (£)</t>
  </si>
  <si>
    <t>2011-2012 Supplier Charge (£)</t>
  </si>
  <si>
    <t>2012-2013 Supplier Charge (£)</t>
  </si>
  <si>
    <t>2013-2014 Supplier Charge (£)</t>
  </si>
  <si>
    <t>2014-2015 Supplier Charge (£)</t>
  </si>
  <si>
    <t>2015-2016 Supplier Charge (£)</t>
  </si>
  <si>
    <t>2016-2017 Supplier Charge (£)</t>
  </si>
  <si>
    <t>2017-2018 Supplier Charge (£)</t>
  </si>
  <si>
    <t>Year End Date</t>
  </si>
  <si>
    <t>_A</t>
  </si>
  <si>
    <t>_B</t>
  </si>
  <si>
    <t>_C</t>
  </si>
  <si>
    <t>_D</t>
  </si>
  <si>
    <t>_E</t>
  </si>
  <si>
    <t>_F</t>
  </si>
  <si>
    <t>_G</t>
  </si>
  <si>
    <t>_H</t>
  </si>
  <si>
    <t>_J</t>
  </si>
  <si>
    <t>_K</t>
  </si>
  <si>
    <t>_L</t>
  </si>
  <si>
    <t>_M</t>
  </si>
  <si>
    <t>_N</t>
  </si>
  <si>
    <t>_P</t>
  </si>
  <si>
    <t>Note: The Charges and Caps are applicable for the financial year April to March</t>
  </si>
  <si>
    <t>GSP Group</t>
  </si>
  <si>
    <t>GSP ID</t>
  </si>
  <si>
    <t>2006-2007 Cap (£)</t>
  </si>
  <si>
    <t>2007-2008 Cap (£)</t>
  </si>
  <si>
    <t>2008-2009 Cap (£)</t>
  </si>
  <si>
    <t>2009-2010 Cap (£)</t>
  </si>
  <si>
    <t>2010-2011 Cap (£)</t>
  </si>
  <si>
    <t>2011-2012 Cap (£)</t>
  </si>
  <si>
    <t>2012-2013 Cap (£)</t>
  </si>
  <si>
    <t>2013-2014 Cap (£)</t>
  </si>
  <si>
    <t>2014-2015 Cap (£)</t>
  </si>
  <si>
    <t>2015-2016 Cap (£)</t>
  </si>
  <si>
    <t>2016-2017 Cap (£)</t>
  </si>
  <si>
    <t>Eastern</t>
  </si>
  <si>
    <t>A</t>
  </si>
  <si>
    <t>East Midlands</t>
  </si>
  <si>
    <t>B</t>
  </si>
  <si>
    <t>London</t>
  </si>
  <si>
    <t>C</t>
  </si>
  <si>
    <t>Merseyside &amp; North Wales</t>
  </si>
  <si>
    <t>D</t>
  </si>
  <si>
    <t>Midlands</t>
  </si>
  <si>
    <t>E</t>
  </si>
  <si>
    <t>Northern</t>
  </si>
  <si>
    <t>F</t>
  </si>
  <si>
    <t>North Western</t>
  </si>
  <si>
    <t>G</t>
  </si>
  <si>
    <t>Southern</t>
  </si>
  <si>
    <t>H</t>
  </si>
  <si>
    <t>South Eastern</t>
  </si>
  <si>
    <t>J</t>
  </si>
  <si>
    <t>South Wales</t>
  </si>
  <si>
    <t>K</t>
  </si>
  <si>
    <t>South Western</t>
  </si>
  <si>
    <t>L</t>
  </si>
  <si>
    <t>Yorkshire</t>
  </si>
  <si>
    <t>M</t>
  </si>
  <si>
    <t>SouthScotland</t>
  </si>
  <si>
    <t>N</t>
  </si>
  <si>
    <t>North Scotland</t>
  </si>
  <si>
    <t>P</t>
  </si>
  <si>
    <t>Totals</t>
  </si>
  <si>
    <t>DATAFILEID</t>
  </si>
  <si>
    <t>YEARENDDATE</t>
  </si>
  <si>
    <t>GSPGROUPID</t>
  </si>
  <si>
    <t>Share of Annual Take</t>
  </si>
  <si>
    <t>2017-2018 Cap (£)</t>
  </si>
  <si>
    <t>(2018-2019)</t>
  </si>
  <si>
    <t xml:space="preserve">   </t>
  </si>
  <si>
    <t>ANNUALTAKE (MWh)</t>
  </si>
  <si>
    <t>2018-2019 Cap (£)</t>
  </si>
  <si>
    <t>(2019-2020)</t>
  </si>
  <si>
    <t>2019-2020 Supplier Charge (£)</t>
  </si>
  <si>
    <t>2018-2019 Supplier Charge (£)</t>
  </si>
  <si>
    <t>2019-2020 Cap (£)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</si>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</sst>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[$£-809]#,##0.00"/>
    <numFmt numFmtId="166" formatCode="&quot;£&quot;#,##0.0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AACC6"/>
        <bgColor indexed="64"/>
      </patternFill>
    </fill>
  </fills>
  <borders count="2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4AACC6"/>
      </left>
      <right style="medium">
        <color rgb="FF4AACC6"/>
      </right>
      <top style="medium">
        <color rgb="FF4AACC6"/>
      </top>
      <bottom style="medium">
        <color rgb="FF4AACC6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/>
    <xf numFmtId="0" fontId="0" fillId="0" borderId="2" xfId="0" applyBorder="1"/>
    <xf numFmtId="17" fontId="0" fillId="0" borderId="2" xfId="0" applyNumberFormat="1" applyBorder="1"/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0" borderId="7" xfId="0" applyFont="1" applyBorder="1"/>
    <xf numFmtId="0" fontId="5" fillId="0" borderId="7" xfId="0" applyFont="1" applyBorder="1"/>
    <xf numFmtId="4" fontId="0" fillId="4" borderId="7" xfId="0" applyNumberFormat="1" applyFill="1" applyBorder="1" applyAlignment="1">
      <alignment horizontal="center"/>
    </xf>
    <xf numFmtId="4" fontId="0" fillId="5" borderId="7" xfId="0" applyNumberFormat="1" applyFill="1" applyBorder="1" applyAlignment="1">
      <alignment horizontal="center"/>
    </xf>
    <xf numFmtId="4" fontId="0" fillId="6" borderId="7" xfId="0" applyNumberFormat="1" applyFill="1" applyBorder="1" applyAlignment="1">
      <alignment horizontal="center"/>
    </xf>
    <xf numFmtId="4" fontId="0" fillId="7" borderId="7" xfId="0" applyNumberFormat="1" applyFill="1" applyBorder="1" applyAlignment="1">
      <alignment horizontal="center"/>
    </xf>
    <xf numFmtId="4" fontId="0" fillId="8" borderId="8" xfId="0" applyNumberFormat="1" applyFill="1" applyBorder="1" applyAlignment="1">
      <alignment horizontal="center"/>
    </xf>
    <xf numFmtId="2" fontId="0" fillId="9" borderId="7" xfId="0" applyNumberFormat="1" applyFill="1" applyBorder="1" applyAlignment="1">
      <alignment horizontal="center"/>
    </xf>
    <xf numFmtId="2" fontId="0" fillId="10" borderId="8" xfId="0" applyNumberFormat="1" applyFill="1" applyBorder="1" applyAlignment="1">
      <alignment horizontal="center"/>
    </xf>
    <xf numFmtId="2" fontId="0" fillId="11" borderId="7" xfId="0" applyNumberFormat="1" applyFill="1" applyBorder="1" applyAlignment="1">
      <alignment horizontal="center"/>
    </xf>
    <xf numFmtId="2" fontId="0" fillId="12" borderId="7" xfId="0" applyNumberFormat="1" applyFill="1" applyBorder="1" applyAlignment="1">
      <alignment horizontal="center"/>
    </xf>
    <xf numFmtId="2" fontId="0" fillId="13" borderId="7" xfId="0" applyNumberFormat="1" applyFill="1" applyBorder="1" applyAlignment="1">
      <alignment horizontal="center"/>
    </xf>
    <xf numFmtId="0" fontId="6" fillId="0" borderId="9" xfId="0" applyFont="1" applyBorder="1"/>
    <xf numFmtId="0" fontId="5" fillId="0" borderId="9" xfId="0" applyFont="1" applyBorder="1"/>
    <xf numFmtId="4" fontId="0" fillId="4" borderId="9" xfId="0" applyNumberFormat="1" applyFill="1" applyBorder="1" applyAlignment="1">
      <alignment horizontal="center"/>
    </xf>
    <xf numFmtId="4" fontId="0" fillId="5" borderId="9" xfId="0" applyNumberFormat="1" applyFill="1" applyBorder="1" applyAlignment="1">
      <alignment horizontal="center"/>
    </xf>
    <xf numFmtId="4" fontId="0" fillId="6" borderId="9" xfId="0" applyNumberFormat="1" applyFill="1" applyBorder="1" applyAlignment="1">
      <alignment horizontal="center"/>
    </xf>
    <xf numFmtId="4" fontId="0" fillId="7" borderId="9" xfId="0" applyNumberFormat="1" applyFill="1" applyBorder="1" applyAlignment="1">
      <alignment horizontal="center"/>
    </xf>
    <xf numFmtId="4" fontId="0" fillId="8" borderId="10" xfId="0" applyNumberFormat="1" applyFill="1" applyBorder="1" applyAlignment="1">
      <alignment horizontal="center"/>
    </xf>
    <xf numFmtId="2" fontId="0" fillId="9" borderId="9" xfId="0" applyNumberFormat="1" applyFill="1" applyBorder="1" applyAlignment="1">
      <alignment horizontal="center"/>
    </xf>
    <xf numFmtId="2" fontId="0" fillId="10" borderId="10" xfId="0" applyNumberFormat="1" applyFill="1" applyBorder="1" applyAlignment="1">
      <alignment horizontal="center"/>
    </xf>
    <xf numFmtId="2" fontId="0" fillId="11" borderId="9" xfId="0" applyNumberFormat="1" applyFill="1" applyBorder="1" applyAlignment="1">
      <alignment horizontal="center"/>
    </xf>
    <xf numFmtId="2" fontId="0" fillId="12" borderId="9" xfId="0" applyNumberFormat="1" applyFill="1" applyBorder="1" applyAlignment="1">
      <alignment horizontal="center"/>
    </xf>
    <xf numFmtId="2" fontId="0" fillId="13" borderId="9" xfId="0" applyNumberFormat="1" applyFill="1" applyBorder="1" applyAlignment="1">
      <alignment horizontal="center"/>
    </xf>
    <xf numFmtId="0" fontId="6" fillId="0" borderId="0" xfId="0" applyFont="1"/>
    <xf numFmtId="0" fontId="6" fillId="3" borderId="4" xfId="0" applyFont="1" applyFill="1" applyBorder="1"/>
    <xf numFmtId="0" fontId="6" fillId="3" borderId="11" xfId="0" applyFont="1" applyFill="1" applyBorder="1" applyAlignment="1">
      <alignment horizontal="center" wrapText="1"/>
    </xf>
    <xf numFmtId="0" fontId="6" fillId="0" borderId="8" xfId="0" applyFont="1" applyBorder="1"/>
    <xf numFmtId="0" fontId="6" fillId="0" borderId="7" xfId="0" applyFont="1" applyBorder="1" applyAlignment="1">
      <alignment horizontal="center"/>
    </xf>
    <xf numFmtId="0" fontId="6" fillId="0" borderId="15" xfId="0" applyFont="1" applyBorder="1"/>
    <xf numFmtId="0" fontId="6" fillId="0" borderId="16" xfId="0" applyFont="1" applyBorder="1" applyAlignment="1">
      <alignment horizontal="center"/>
    </xf>
    <xf numFmtId="0" fontId="6" fillId="3" borderId="10" xfId="0" applyFont="1" applyFill="1" applyBorder="1"/>
    <xf numFmtId="0" fontId="6" fillId="3" borderId="9" xfId="0" applyFont="1" applyFill="1" applyBorder="1" applyAlignment="1">
      <alignment horizontal="center"/>
    </xf>
    <xf numFmtId="2" fontId="0" fillId="19" borderId="7" xfId="0" applyNumberFormat="1" applyFill="1" applyBorder="1" applyAlignment="1">
      <alignment horizontal="center"/>
    </xf>
    <xf numFmtId="2" fontId="0" fillId="19" borderId="9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" fontId="0" fillId="0" borderId="2" xfId="0" applyNumberFormat="1" applyBorder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0" fillId="20" borderId="7" xfId="0" applyNumberFormat="1" applyFill="1" applyBorder="1" applyAlignment="1">
      <alignment horizontal="center"/>
    </xf>
    <xf numFmtId="2" fontId="0" fillId="20" borderId="9" xfId="0" applyNumberFormat="1" applyFill="1" applyBorder="1" applyAlignment="1">
      <alignment horizontal="center"/>
    </xf>
    <xf numFmtId="164" fontId="5" fillId="17" borderId="7" xfId="1" applyNumberFormat="1" applyFont="1" applyFill="1" applyBorder="1" applyAlignment="1">
      <alignment horizontal="right"/>
    </xf>
    <xf numFmtId="164" fontId="5" fillId="18" borderId="12" xfId="1" applyNumberFormat="1" applyFont="1" applyFill="1" applyBorder="1" applyAlignment="1">
      <alignment horizontal="right"/>
    </xf>
    <xf numFmtId="164" fontId="5" fillId="16" borderId="13" xfId="1" applyNumberFormat="1" applyFont="1" applyFill="1" applyBorder="1" applyAlignment="1">
      <alignment horizontal="right"/>
    </xf>
    <xf numFmtId="164" fontId="5" fillId="15" borderId="14" xfId="1" applyNumberFormat="1" applyFont="1" applyFill="1" applyBorder="1" applyAlignment="1">
      <alignment horizontal="right"/>
    </xf>
    <xf numFmtId="164" fontId="5" fillId="14" borderId="8" xfId="1" applyNumberFormat="1" applyFont="1" applyFill="1" applyBorder="1" applyAlignment="1">
      <alignment horizontal="right"/>
    </xf>
    <xf numFmtId="164" fontId="5" fillId="19" borderId="7" xfId="1" applyNumberFormat="1" applyFont="1" applyFill="1" applyBorder="1" applyAlignment="1">
      <alignment horizontal="right"/>
    </xf>
    <xf numFmtId="164" fontId="5" fillId="11" borderId="7" xfId="1" applyNumberFormat="1" applyFont="1" applyFill="1" applyBorder="1" applyAlignment="1">
      <alignment horizontal="right"/>
    </xf>
    <xf numFmtId="8" fontId="0" fillId="4" borderId="7" xfId="0" applyNumberFormat="1" applyFill="1" applyBorder="1"/>
    <xf numFmtId="8" fontId="0" fillId="5" borderId="7" xfId="0" applyNumberFormat="1" applyFill="1" applyBorder="1"/>
    <xf numFmtId="8" fontId="0" fillId="9" borderId="7" xfId="0" applyNumberFormat="1" applyFill="1" applyBorder="1"/>
    <xf numFmtId="8" fontId="0" fillId="21" borderId="7" xfId="0" applyNumberFormat="1" applyFill="1" applyBorder="1"/>
    <xf numFmtId="1" fontId="0" fillId="0" borderId="2" xfId="1" applyNumberFormat="1" applyFont="1" applyBorder="1" applyAlignment="1">
      <alignment horizontal="center" vertical="center"/>
    </xf>
    <xf numFmtId="14" fontId="0" fillId="0" borderId="2" xfId="1" applyNumberFormat="1" applyFont="1" applyBorder="1" applyAlignment="1">
      <alignment horizontal="center" vertical="center"/>
    </xf>
    <xf numFmtId="0" fontId="0" fillId="0" borderId="2" xfId="1" applyNumberFormat="1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8" fontId="0" fillId="0" borderId="0" xfId="0" applyNumberFormat="1"/>
    <xf numFmtId="43" fontId="0" fillId="0" borderId="2" xfId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wrapText="1"/>
    </xf>
    <xf numFmtId="8" fontId="0" fillId="10" borderId="7" xfId="0" applyNumberFormat="1" applyFill="1" applyBorder="1"/>
    <xf numFmtId="0" fontId="2" fillId="2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/>
    </xf>
    <xf numFmtId="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0" fillId="0" borderId="2" xfId="0" applyNumberFormat="1" applyBorder="1"/>
    <xf numFmtId="0" fontId="2" fillId="22" borderId="1" xfId="0" applyFont="1" applyFill="1" applyBorder="1" applyAlignment="1">
      <alignment horizontal="center" vertical="center" wrapText="1"/>
    </xf>
    <xf numFmtId="2" fontId="0" fillId="14" borderId="7" xfId="0" applyNumberFormat="1" applyFill="1" applyBorder="1" applyAlignment="1">
      <alignment horizontal="center"/>
    </xf>
    <xf numFmtId="2" fontId="0" fillId="14" borderId="9" xfId="0" applyNumberFormat="1" applyFill="1" applyBorder="1" applyAlignment="1">
      <alignment horizontal="center"/>
    </xf>
    <xf numFmtId="14" fontId="0" fillId="0" borderId="0" xfId="0" applyNumberFormat="1"/>
    <xf numFmtId="165" fontId="0" fillId="0" borderId="0" xfId="0" applyNumberFormat="1"/>
    <xf numFmtId="43" fontId="0" fillId="0" borderId="2" xfId="1" applyFont="1" applyBorder="1"/>
    <xf numFmtId="2" fontId="0" fillId="16" borderId="7" xfId="0" applyNumberFormat="1" applyFill="1" applyBorder="1" applyAlignment="1">
      <alignment horizontal="center"/>
    </xf>
    <xf numFmtId="2" fontId="0" fillId="16" borderId="9" xfId="0" applyNumberFormat="1" applyFill="1" applyBorder="1" applyAlignment="1">
      <alignment horizontal="center"/>
    </xf>
    <xf numFmtId="43" fontId="0" fillId="0" borderId="0" xfId="1" applyFon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/>
    </xf>
    <xf numFmtId="8" fontId="0" fillId="14" borderId="8" xfId="0" applyNumberFormat="1" applyFill="1" applyBorder="1"/>
    <xf numFmtId="164" fontId="0" fillId="12" borderId="7" xfId="0" applyNumberFormat="1" applyFill="1" applyBorder="1"/>
    <xf numFmtId="166" fontId="7" fillId="3" borderId="9" xfId="1" applyNumberFormat="1" applyFont="1" applyFill="1" applyBorder="1" applyAlignment="1">
      <alignment horizontal="right"/>
    </xf>
    <xf numFmtId="166" fontId="7" fillId="3" borderId="17" xfId="1" applyNumberFormat="1" applyFont="1" applyFill="1" applyBorder="1" applyAlignment="1">
      <alignment horizontal="right"/>
    </xf>
    <xf numFmtId="166" fontId="7" fillId="3" borderId="18" xfId="1" applyNumberFormat="1" applyFont="1" applyFill="1" applyBorder="1" applyAlignment="1">
      <alignment horizontal="right"/>
    </xf>
    <xf numFmtId="166" fontId="7" fillId="3" borderId="19" xfId="1" applyNumberFormat="1" applyFont="1" applyFill="1" applyBorder="1" applyAlignment="1">
      <alignment horizontal="right"/>
    </xf>
    <xf numFmtId="166" fontId="7" fillId="3" borderId="10" xfId="1" applyNumberFormat="1" applyFont="1" applyFill="1" applyBorder="1" applyAlignment="1">
      <alignment horizontal="right"/>
    </xf>
    <xf numFmtId="166" fontId="8" fillId="23" borderId="9" xfId="0" applyNumberFormat="1" applyFont="1" applyFill="1" applyBorder="1"/>
    <xf numFmtId="2" fontId="0" fillId="0" borderId="2" xfId="0" applyNumberFormat="1" applyBorder="1"/>
    <xf numFmtId="0" fontId="9" fillId="24" borderId="21" xfId="0" applyFont="1" applyFill="1" applyBorder="1" applyAlignment="1">
      <alignment horizontal="center" vertical="center"/>
    </xf>
    <xf numFmtId="0" fontId="9" fillId="24" borderId="21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8" fontId="0" fillId="0" borderId="21" xfId="0" applyNumberFormat="1" applyFont="1" applyFill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166" fontId="9" fillId="24" borderId="21" xfId="1" applyNumberFormat="1" applyFont="1" applyFill="1" applyBorder="1" applyAlignment="1">
      <alignment horizontal="center" vertical="center"/>
    </xf>
    <xf numFmtId="166" fontId="9" fillId="24" borderId="21" xfId="0" applyNumberFormat="1" applyFont="1" applyFill="1" applyBorder="1" applyAlignment="1">
      <alignment horizontal="center" vertical="center"/>
    </xf>
    <xf numFmtId="0" fontId="9" fillId="24" borderId="21" xfId="0" applyFont="1" applyFill="1" applyBorder="1" applyAlignment="1">
      <alignment vertical="center"/>
    </xf>
    <xf numFmtId="167" fontId="0" fillId="0" borderId="2" xfId="0" applyNumberFormat="1" applyBorder="1"/>
    <xf numFmtId="0" fontId="2" fillId="22" borderId="1" xfId="0" applyFont="1" applyFill="1" applyBorder="1" applyAlignment="1">
      <alignment horizontal="center" vertical="center"/>
    </xf>
    <xf numFmtId="0" fontId="2" fillId="22" borderId="1" xfId="0" applyFont="1" applyFill="1" applyBorder="1" applyAlignment="1">
      <alignment horizontal="center" vertical="center" wrapText="1"/>
    </xf>
  </cellXfs>
  <cellStyles count="8">
    <cellStyle name="Comma" xfId="1" builtinId="3"/>
    <cellStyle name="Comma 2" xfId="3"/>
    <cellStyle name="Currency 2" xfId="6"/>
    <cellStyle name="Currency 3" xfId="4"/>
    <cellStyle name="Normal" xfId="0" builtinId="0"/>
    <cellStyle name="Normal 2" xfId="5"/>
    <cellStyle name="Normal 3" xfId="2"/>
    <cellStyle name="Percent 2" xfId="7"/>
  </cellStyles>
  <dxfs count="0"/>
  <tableStyles count="0" defaultTableStyle="TableStyleMedium2" defaultPivotStyle="PivotStyleMedium9"/>
  <colors>
    <mruColors>
      <color rgb="FF4A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workbookViewId="0"/>
  </sheetViews>
  <sheetFormatPr defaultRowHeight="14.4" x14ac:dyDescent="0.3"/>
  <cols>
    <col min="1" max="1" width="36.6640625" bestFit="1" customWidth="1"/>
    <col min="2" max="2" width="22" bestFit="1" customWidth="1"/>
  </cols>
  <sheetData>
    <row r="2" spans="1:2" x14ac:dyDescent="0.25">
      <c r="A2" s="3">
        <v>36526</v>
      </c>
      <c r="B2" s="2">
        <v>166.6</v>
      </c>
    </row>
    <row r="3" spans="1:2" x14ac:dyDescent="0.25">
      <c r="A3" s="3">
        <v>43466</v>
      </c>
      <c r="B3" s="106">
        <v>283</v>
      </c>
    </row>
    <row r="4" spans="1:2" x14ac:dyDescent="0.25">
      <c r="A4" s="2"/>
      <c r="B4" s="2"/>
    </row>
    <row r="5" spans="1:2" x14ac:dyDescent="0.25">
      <c r="A5" s="2"/>
      <c r="B5" s="2"/>
    </row>
    <row r="6" spans="1:2" x14ac:dyDescent="0.25">
      <c r="A6" s="2" t="s">
        <v>0</v>
      </c>
      <c r="B6" s="97">
        <f>B3/B2</f>
        <v>1.6986794717887155</v>
      </c>
    </row>
    <row r="7" spans="1:2" x14ac:dyDescent="0.25">
      <c r="A7" s="2"/>
      <c r="B7" s="2"/>
    </row>
    <row r="8" spans="1:2" x14ac:dyDescent="0.25">
      <c r="A8" s="2" t="s">
        <v>1</v>
      </c>
      <c r="B8" s="84">
        <v>1275000</v>
      </c>
    </row>
    <row r="9" spans="1:2" x14ac:dyDescent="0.25">
      <c r="A9" s="2"/>
      <c r="B9" s="2"/>
    </row>
    <row r="10" spans="1:2" x14ac:dyDescent="0.25">
      <c r="A10" s="2" t="s">
        <v>2</v>
      </c>
      <c r="B10" s="78">
        <f>B6*B8</f>
        <v>2165816.3265306121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zoomScale="85" zoomScaleNormal="85" workbookViewId="0">
      <selection activeCell="A10" sqref="A10"/>
    </sheetView>
  </sheetViews>
  <sheetFormatPr defaultColWidth="17.88671875" defaultRowHeight="14.4" x14ac:dyDescent="0.3"/>
  <cols>
    <col min="1" max="1" width="17.88671875" style="1"/>
    <col min="2" max="2" width="29" style="1" customWidth="1"/>
    <col min="3" max="16384" width="17.88671875" style="1"/>
  </cols>
  <sheetData>
    <row r="1" spans="1:16" ht="27" x14ac:dyDescent="0.3">
      <c r="A1" s="4" t="s">
        <v>3</v>
      </c>
      <c r="B1" s="5" t="s">
        <v>21</v>
      </c>
      <c r="C1" s="5" t="s">
        <v>22</v>
      </c>
      <c r="D1" s="5" t="s">
        <v>23</v>
      </c>
      <c r="E1" s="5" t="s">
        <v>24</v>
      </c>
      <c r="F1" s="5" t="s">
        <v>25</v>
      </c>
      <c r="G1" s="6" t="s">
        <v>26</v>
      </c>
      <c r="H1" s="7" t="s">
        <v>27</v>
      </c>
      <c r="I1" s="8" t="s">
        <v>28</v>
      </c>
      <c r="J1" s="5" t="s">
        <v>29</v>
      </c>
      <c r="K1" s="5" t="s">
        <v>30</v>
      </c>
      <c r="L1" s="5" t="s">
        <v>31</v>
      </c>
      <c r="M1" s="5" t="s">
        <v>32</v>
      </c>
      <c r="N1" s="5" t="s">
        <v>33</v>
      </c>
      <c r="O1" s="5" t="s">
        <v>103</v>
      </c>
      <c r="P1" s="5" t="s">
        <v>102</v>
      </c>
    </row>
    <row r="2" spans="1:16" x14ac:dyDescent="0.3">
      <c r="A2" s="9" t="s">
        <v>8</v>
      </c>
      <c r="B2" s="10">
        <v>0.13</v>
      </c>
      <c r="C2" s="11">
        <v>0.1509123649459784</v>
      </c>
      <c r="D2" s="12">
        <v>0.15731092436974792</v>
      </c>
      <c r="E2" s="13">
        <v>0.16370948379351744</v>
      </c>
      <c r="F2" s="14">
        <v>0.1639435774309724</v>
      </c>
      <c r="G2" s="15">
        <v>0.17003001200480194</v>
      </c>
      <c r="H2" s="16">
        <v>0.17869147659063628</v>
      </c>
      <c r="I2" s="17">
        <v>0.18571428571428572</v>
      </c>
      <c r="J2" s="18">
        <v>0.19</v>
      </c>
      <c r="K2" s="19">
        <v>0.19710684273709486</v>
      </c>
      <c r="L2" s="20">
        <v>0.19929171668667431</v>
      </c>
      <c r="M2" s="50">
        <v>0.2019447779111645</v>
      </c>
      <c r="N2" s="42">
        <v>0.20717286914765909</v>
      </c>
      <c r="O2" s="80">
        <v>0.21536614645858346</v>
      </c>
      <c r="P2" s="85">
        <v>0.22082833133253302</v>
      </c>
    </row>
    <row r="3" spans="1:16" x14ac:dyDescent="0.3">
      <c r="A3" s="9" t="s">
        <v>10</v>
      </c>
      <c r="B3" s="10">
        <v>1.43</v>
      </c>
      <c r="C3" s="11">
        <v>1.6600360144057624</v>
      </c>
      <c r="D3" s="12">
        <v>1.7304201680672271</v>
      </c>
      <c r="E3" s="13">
        <v>1.8008043217286915</v>
      </c>
      <c r="F3" s="14">
        <v>1.8033793517406964</v>
      </c>
      <c r="G3" s="15">
        <v>1.8703301320528212</v>
      </c>
      <c r="H3" s="16">
        <v>1.9656062424969989</v>
      </c>
      <c r="I3" s="17">
        <v>2.0428571428571427</v>
      </c>
      <c r="J3" s="18">
        <v>2.11</v>
      </c>
      <c r="K3" s="19">
        <v>2.1681752701080432</v>
      </c>
      <c r="L3" s="20">
        <v>2.192208883553417</v>
      </c>
      <c r="M3" s="50">
        <v>2.2213925570228095</v>
      </c>
      <c r="N3" s="42">
        <v>2.27890156062425</v>
      </c>
      <c r="O3" s="80">
        <v>2.3690276110444177</v>
      </c>
      <c r="P3" s="85">
        <v>2.4291116446578629</v>
      </c>
    </row>
    <row r="4" spans="1:16" x14ac:dyDescent="0.3">
      <c r="A4" s="9" t="s">
        <v>11</v>
      </c>
      <c r="B4" s="10">
        <v>0.13</v>
      </c>
      <c r="C4" s="11">
        <v>0.1509123649459784</v>
      </c>
      <c r="D4" s="12">
        <v>0.15731092436974792</v>
      </c>
      <c r="E4" s="13">
        <v>0.16370948379351744</v>
      </c>
      <c r="F4" s="14">
        <v>0.1639435774309724</v>
      </c>
      <c r="G4" s="15">
        <v>0.17003001200480194</v>
      </c>
      <c r="H4" s="16">
        <v>0.17869147659063628</v>
      </c>
      <c r="I4" s="17">
        <v>0.18571428571428572</v>
      </c>
      <c r="J4" s="18">
        <v>0.19</v>
      </c>
      <c r="K4" s="19">
        <v>0.19710684273709486</v>
      </c>
      <c r="L4" s="20">
        <v>0.19929171668667431</v>
      </c>
      <c r="M4" s="50">
        <v>0.2019447779111645</v>
      </c>
      <c r="N4" s="42">
        <v>0.20717286914765909</v>
      </c>
      <c r="O4" s="80">
        <v>0.21536614645858346</v>
      </c>
      <c r="P4" s="85">
        <v>0.22082833133253302</v>
      </c>
    </row>
    <row r="5" spans="1:16" x14ac:dyDescent="0.3">
      <c r="A5" s="9" t="s">
        <v>13</v>
      </c>
      <c r="B5" s="10">
        <v>1.43</v>
      </c>
      <c r="C5" s="11">
        <v>1.6600360144057624</v>
      </c>
      <c r="D5" s="12">
        <v>1.7304201680672271</v>
      </c>
      <c r="E5" s="13">
        <v>1.8008043217286915</v>
      </c>
      <c r="F5" s="14">
        <v>1.8033793517406964</v>
      </c>
      <c r="G5" s="15">
        <v>1.8703301320528212</v>
      </c>
      <c r="H5" s="16">
        <v>1.9656062424969989</v>
      </c>
      <c r="I5" s="17">
        <v>2.0428571428571427</v>
      </c>
      <c r="J5" s="18">
        <v>2.11</v>
      </c>
      <c r="K5" s="19">
        <v>2.1681752701080432</v>
      </c>
      <c r="L5" s="20">
        <v>2.192208883553417</v>
      </c>
      <c r="M5" s="50">
        <v>2.2213925570228095</v>
      </c>
      <c r="N5" s="42">
        <v>2.27890156062425</v>
      </c>
      <c r="O5" s="80">
        <v>2.3690276110444177</v>
      </c>
      <c r="P5" s="85">
        <v>2.4291116446578629</v>
      </c>
    </row>
    <row r="6" spans="1:16" x14ac:dyDescent="0.3">
      <c r="A6" s="9" t="s">
        <v>14</v>
      </c>
      <c r="B6" s="10">
        <v>1.43</v>
      </c>
      <c r="C6" s="11">
        <v>1.6600360144057624</v>
      </c>
      <c r="D6" s="12">
        <v>1.7304201680672271</v>
      </c>
      <c r="E6" s="13">
        <v>1.8008043217286915</v>
      </c>
      <c r="F6" s="14">
        <v>1.8033793517406964</v>
      </c>
      <c r="G6" s="15">
        <v>1.8703301320528212</v>
      </c>
      <c r="H6" s="16">
        <v>1.9656062424969989</v>
      </c>
      <c r="I6" s="17">
        <v>2.0428571428571427</v>
      </c>
      <c r="J6" s="18">
        <v>2.11</v>
      </c>
      <c r="K6" s="19">
        <v>2.1681752701080432</v>
      </c>
      <c r="L6" s="20">
        <v>2.192208883553417</v>
      </c>
      <c r="M6" s="50">
        <v>2.2213925570228095</v>
      </c>
      <c r="N6" s="42">
        <v>2.27890156062425</v>
      </c>
      <c r="O6" s="80">
        <v>2.3690276110444177</v>
      </c>
      <c r="P6" s="85">
        <v>2.4291116446578629</v>
      </c>
    </row>
    <row r="7" spans="1:16" x14ac:dyDescent="0.3">
      <c r="A7" s="9" t="s">
        <v>15</v>
      </c>
      <c r="B7" s="10">
        <v>2.68</v>
      </c>
      <c r="C7" s="11">
        <v>3.1111164465786318</v>
      </c>
      <c r="D7" s="12">
        <v>3.243025210084034</v>
      </c>
      <c r="E7" s="13">
        <v>3.3749339735894366</v>
      </c>
      <c r="F7" s="14">
        <v>3.3797599039615851</v>
      </c>
      <c r="G7" s="15">
        <v>3.5052340936374553</v>
      </c>
      <c r="H7" s="16">
        <v>3.6837935174069631</v>
      </c>
      <c r="I7" s="17">
        <v>3.8285714285714287</v>
      </c>
      <c r="J7" s="18">
        <v>3.95</v>
      </c>
      <c r="K7" s="19">
        <v>4.0634333733493397</v>
      </c>
      <c r="L7" s="20">
        <v>4.1084753901560545</v>
      </c>
      <c r="M7" s="50">
        <v>4.163169267707084</v>
      </c>
      <c r="N7" s="42">
        <v>4.2709483793517418</v>
      </c>
      <c r="O7" s="80">
        <v>4.4398559423769512</v>
      </c>
      <c r="P7" s="85">
        <v>4.5524609843937576</v>
      </c>
    </row>
    <row r="8" spans="1:16" x14ac:dyDescent="0.3">
      <c r="A8" s="9" t="s">
        <v>17</v>
      </c>
      <c r="B8" s="10">
        <v>25.5</v>
      </c>
      <c r="C8" s="11">
        <v>29.602040816326532</v>
      </c>
      <c r="D8" s="12">
        <v>30.857142857142861</v>
      </c>
      <c r="E8" s="13">
        <v>32.112244897959187</v>
      </c>
      <c r="F8" s="14">
        <v>32.158163265306122</v>
      </c>
      <c r="G8" s="15">
        <v>33.352040816326529</v>
      </c>
      <c r="H8" s="16">
        <v>35.051020408163268</v>
      </c>
      <c r="I8" s="17">
        <v>36.428571428571431</v>
      </c>
      <c r="J8" s="18">
        <v>37.619999999999997</v>
      </c>
      <c r="K8" s="19">
        <v>38.663265306122447</v>
      </c>
      <c r="L8" s="20">
        <v>39.0918367346938</v>
      </c>
      <c r="M8" s="50">
        <v>39.612244897959187</v>
      </c>
      <c r="N8" s="42">
        <v>40.637755102040821</v>
      </c>
      <c r="O8" s="80">
        <v>42.244897959183675</v>
      </c>
      <c r="P8" s="85">
        <v>43.316326530612244</v>
      </c>
    </row>
    <row r="9" spans="1:16" ht="15" thickBot="1" x14ac:dyDescent="0.35">
      <c r="A9" s="21" t="s">
        <v>19</v>
      </c>
      <c r="B9" s="22">
        <v>25.5</v>
      </c>
      <c r="C9" s="23">
        <v>29.602040816326532</v>
      </c>
      <c r="D9" s="24">
        <v>30.857142857142861</v>
      </c>
      <c r="E9" s="25">
        <v>32.112244897959187</v>
      </c>
      <c r="F9" s="26">
        <v>32.158163265306122</v>
      </c>
      <c r="G9" s="27">
        <v>33.352040816326529</v>
      </c>
      <c r="H9" s="28">
        <v>35.051020408163268</v>
      </c>
      <c r="I9" s="29">
        <v>36.428571428571431</v>
      </c>
      <c r="J9" s="30">
        <v>37.619999999999997</v>
      </c>
      <c r="K9" s="31">
        <v>38.663265306122447</v>
      </c>
      <c r="L9" s="32">
        <v>39.0918367346938</v>
      </c>
      <c r="M9" s="51">
        <v>39.612244897959187</v>
      </c>
      <c r="N9" s="43">
        <v>40.637755102040821</v>
      </c>
      <c r="O9" s="81">
        <v>42.244897959183675</v>
      </c>
      <c r="P9" s="86">
        <v>43.316326530612244</v>
      </c>
    </row>
    <row r="12" spans="1:16" ht="15" x14ac:dyDescent="0.25">
      <c r="A12" s="33" t="s">
        <v>49</v>
      </c>
      <c r="B12" s="33"/>
    </row>
    <row r="13" spans="1:16" ht="26.4" x14ac:dyDescent="0.3">
      <c r="A13" s="107" t="s">
        <v>3</v>
      </c>
      <c r="B13" s="108" t="s">
        <v>4</v>
      </c>
      <c r="C13" s="108" t="s">
        <v>5</v>
      </c>
      <c r="D13" s="73" t="s">
        <v>6</v>
      </c>
      <c r="E13" s="73" t="s">
        <v>7</v>
      </c>
    </row>
    <row r="14" spans="1:16" x14ac:dyDescent="0.3">
      <c r="A14" s="107"/>
      <c r="B14" s="108"/>
      <c r="C14" s="108"/>
      <c r="D14" s="79" t="s">
        <v>97</v>
      </c>
      <c r="E14" s="73" t="s">
        <v>101</v>
      </c>
    </row>
    <row r="15" spans="1:16" ht="26.4" x14ac:dyDescent="0.3">
      <c r="A15" s="77" t="s">
        <v>8</v>
      </c>
      <c r="B15" s="74" t="s">
        <v>9</v>
      </c>
      <c r="C15" s="75">
        <v>0.13</v>
      </c>
      <c r="D15" s="76">
        <v>0.21536614645858346</v>
      </c>
      <c r="E15" s="75">
        <f>C15*'Base increase'!$B$6</f>
        <v>0.22082833133253302</v>
      </c>
    </row>
    <row r="16" spans="1:16" ht="26.4" x14ac:dyDescent="0.3">
      <c r="A16" s="77" t="s">
        <v>10</v>
      </c>
      <c r="B16" s="74" t="s">
        <v>9</v>
      </c>
      <c r="C16" s="75">
        <v>1.43</v>
      </c>
      <c r="D16" s="76">
        <v>2.3690276110444177</v>
      </c>
      <c r="E16" s="75">
        <f>C16*'Base increase'!$B$6</f>
        <v>2.4291116446578629</v>
      </c>
    </row>
    <row r="17" spans="1:5" ht="26.4" x14ac:dyDescent="0.3">
      <c r="A17" s="77" t="s">
        <v>11</v>
      </c>
      <c r="B17" s="74" t="s">
        <v>12</v>
      </c>
      <c r="C17" s="75">
        <v>0.13</v>
      </c>
      <c r="D17" s="76">
        <v>0.21536614645858346</v>
      </c>
      <c r="E17" s="75">
        <f>C17*'Base increase'!$B$6</f>
        <v>0.22082833133253302</v>
      </c>
    </row>
    <row r="18" spans="1:5" ht="26.4" x14ac:dyDescent="0.3">
      <c r="A18" s="77" t="s">
        <v>13</v>
      </c>
      <c r="B18" s="74" t="s">
        <v>12</v>
      </c>
      <c r="C18" s="75">
        <v>1.43</v>
      </c>
      <c r="D18" s="76">
        <v>2.3690276110444177</v>
      </c>
      <c r="E18" s="75">
        <f>C18*'Base increase'!$B$6</f>
        <v>2.4291116446578629</v>
      </c>
    </row>
    <row r="19" spans="1:5" ht="26.4" x14ac:dyDescent="0.3">
      <c r="A19" s="74" t="s">
        <v>14</v>
      </c>
      <c r="B19" s="74" t="s">
        <v>12</v>
      </c>
      <c r="C19" s="76">
        <v>1.43</v>
      </c>
      <c r="D19" s="76">
        <v>2.3690276110444177</v>
      </c>
      <c r="E19" s="75">
        <f>C19*'Base increase'!$B$6</f>
        <v>2.4291116446578629</v>
      </c>
    </row>
    <row r="20" spans="1:5" ht="27" customHeight="1" x14ac:dyDescent="0.3">
      <c r="A20" s="74" t="s">
        <v>15</v>
      </c>
      <c r="B20" s="74" t="s">
        <v>16</v>
      </c>
      <c r="C20" s="76">
        <v>2.68</v>
      </c>
      <c r="D20" s="76">
        <v>4.4398559423769512</v>
      </c>
      <c r="E20" s="75">
        <f>C20*'Base increase'!$B$6</f>
        <v>4.5524609843937576</v>
      </c>
    </row>
    <row r="21" spans="1:5" ht="26.4" x14ac:dyDescent="0.3">
      <c r="A21" s="74" t="s">
        <v>17</v>
      </c>
      <c r="B21" s="74" t="s">
        <v>18</v>
      </c>
      <c r="C21" s="76">
        <v>25.5</v>
      </c>
      <c r="D21" s="76">
        <v>42.244897959183675</v>
      </c>
      <c r="E21" s="75">
        <f>C21*'Base increase'!$B$6</f>
        <v>43.316326530612244</v>
      </c>
    </row>
    <row r="22" spans="1:5" ht="26.4" x14ac:dyDescent="0.3">
      <c r="A22" s="74" t="s">
        <v>19</v>
      </c>
      <c r="B22" s="74" t="s">
        <v>20</v>
      </c>
      <c r="C22" s="76">
        <v>25.5</v>
      </c>
      <c r="D22" s="76">
        <v>42.244897959183675</v>
      </c>
      <c r="E22" s="75">
        <f>C22*'Base increase'!$B$6</f>
        <v>43.316326530612244</v>
      </c>
    </row>
  </sheetData>
  <mergeCells count="3">
    <mergeCell ref="A13:A14"/>
    <mergeCell ref="B13:B14"/>
    <mergeCell ref="C13:C14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zoomScale="85" zoomScaleNormal="85" workbookViewId="0">
      <selection sqref="A1:O15"/>
    </sheetView>
  </sheetViews>
  <sheetFormatPr defaultRowHeight="14.4" x14ac:dyDescent="0.3"/>
  <cols>
    <col min="1" max="1" width="13.33203125" style="45" bestFit="1" customWidth="1"/>
    <col min="2" max="14" width="14.33203125" style="45" bestFit="1" customWidth="1"/>
    <col min="15" max="15" width="13.33203125" style="45" bestFit="1" customWidth="1"/>
    <col min="16" max="16" width="15" style="45" bestFit="1" customWidth="1"/>
    <col min="17" max="256" width="9.109375" style="45"/>
    <col min="257" max="257" width="13.33203125" style="45" bestFit="1" customWidth="1"/>
    <col min="258" max="270" width="14" style="45" bestFit="1" customWidth="1"/>
    <col min="271" max="271" width="14.44140625" style="45" customWidth="1"/>
    <col min="272" max="272" width="15" style="45" bestFit="1" customWidth="1"/>
    <col min="273" max="512" width="9.109375" style="45"/>
    <col min="513" max="513" width="13.33203125" style="45" bestFit="1" customWidth="1"/>
    <col min="514" max="526" width="14" style="45" bestFit="1" customWidth="1"/>
    <col min="527" max="527" width="14.44140625" style="45" customWidth="1"/>
    <col min="528" max="528" width="15" style="45" bestFit="1" customWidth="1"/>
    <col min="529" max="768" width="9.109375" style="45"/>
    <col min="769" max="769" width="13.33203125" style="45" bestFit="1" customWidth="1"/>
    <col min="770" max="782" width="14" style="45" bestFit="1" customWidth="1"/>
    <col min="783" max="783" width="14.44140625" style="45" customWidth="1"/>
    <col min="784" max="784" width="15" style="45" bestFit="1" customWidth="1"/>
    <col min="785" max="1024" width="9.109375" style="45"/>
    <col min="1025" max="1025" width="13.33203125" style="45" bestFit="1" customWidth="1"/>
    <col min="1026" max="1038" width="14" style="45" bestFit="1" customWidth="1"/>
    <col min="1039" max="1039" width="14.44140625" style="45" customWidth="1"/>
    <col min="1040" max="1040" width="15" style="45" bestFit="1" customWidth="1"/>
    <col min="1041" max="1280" width="9.109375" style="45"/>
    <col min="1281" max="1281" width="13.33203125" style="45" bestFit="1" customWidth="1"/>
    <col min="1282" max="1294" width="14" style="45" bestFit="1" customWidth="1"/>
    <col min="1295" max="1295" width="14.44140625" style="45" customWidth="1"/>
    <col min="1296" max="1296" width="15" style="45" bestFit="1" customWidth="1"/>
    <col min="1297" max="1536" width="9.109375" style="45"/>
    <col min="1537" max="1537" width="13.33203125" style="45" bestFit="1" customWidth="1"/>
    <col min="1538" max="1550" width="14" style="45" bestFit="1" customWidth="1"/>
    <col min="1551" max="1551" width="14.44140625" style="45" customWidth="1"/>
    <col min="1552" max="1552" width="15" style="45" bestFit="1" customWidth="1"/>
    <col min="1553" max="1792" width="9.109375" style="45"/>
    <col min="1793" max="1793" width="13.33203125" style="45" bestFit="1" customWidth="1"/>
    <col min="1794" max="1806" width="14" style="45" bestFit="1" customWidth="1"/>
    <col min="1807" max="1807" width="14.44140625" style="45" customWidth="1"/>
    <col min="1808" max="1808" width="15" style="45" bestFit="1" customWidth="1"/>
    <col min="1809" max="2048" width="9.109375" style="45"/>
    <col min="2049" max="2049" width="13.33203125" style="45" bestFit="1" customWidth="1"/>
    <col min="2050" max="2062" width="14" style="45" bestFit="1" customWidth="1"/>
    <col min="2063" max="2063" width="14.44140625" style="45" customWidth="1"/>
    <col min="2064" max="2064" width="15" style="45" bestFit="1" customWidth="1"/>
    <col min="2065" max="2304" width="9.109375" style="45"/>
    <col min="2305" max="2305" width="13.33203125" style="45" bestFit="1" customWidth="1"/>
    <col min="2306" max="2318" width="14" style="45" bestFit="1" customWidth="1"/>
    <col min="2319" max="2319" width="14.44140625" style="45" customWidth="1"/>
    <col min="2320" max="2320" width="15" style="45" bestFit="1" customWidth="1"/>
    <col min="2321" max="2560" width="9.109375" style="45"/>
    <col min="2561" max="2561" width="13.33203125" style="45" bestFit="1" customWidth="1"/>
    <col min="2562" max="2574" width="14" style="45" bestFit="1" customWidth="1"/>
    <col min="2575" max="2575" width="14.44140625" style="45" customWidth="1"/>
    <col min="2576" max="2576" width="15" style="45" bestFit="1" customWidth="1"/>
    <col min="2577" max="2816" width="9.109375" style="45"/>
    <col min="2817" max="2817" width="13.33203125" style="45" bestFit="1" customWidth="1"/>
    <col min="2818" max="2830" width="14" style="45" bestFit="1" customWidth="1"/>
    <col min="2831" max="2831" width="14.44140625" style="45" customWidth="1"/>
    <col min="2832" max="2832" width="15" style="45" bestFit="1" customWidth="1"/>
    <col min="2833" max="3072" width="9.109375" style="45"/>
    <col min="3073" max="3073" width="13.33203125" style="45" bestFit="1" customWidth="1"/>
    <col min="3074" max="3086" width="14" style="45" bestFit="1" customWidth="1"/>
    <col min="3087" max="3087" width="14.44140625" style="45" customWidth="1"/>
    <col min="3088" max="3088" width="15" style="45" bestFit="1" customWidth="1"/>
    <col min="3089" max="3328" width="9.109375" style="45"/>
    <col min="3329" max="3329" width="13.33203125" style="45" bestFit="1" customWidth="1"/>
    <col min="3330" max="3342" width="14" style="45" bestFit="1" customWidth="1"/>
    <col min="3343" max="3343" width="14.44140625" style="45" customWidth="1"/>
    <col min="3344" max="3344" width="15" style="45" bestFit="1" customWidth="1"/>
    <col min="3345" max="3584" width="9.109375" style="45"/>
    <col min="3585" max="3585" width="13.33203125" style="45" bestFit="1" customWidth="1"/>
    <col min="3586" max="3598" width="14" style="45" bestFit="1" customWidth="1"/>
    <col min="3599" max="3599" width="14.44140625" style="45" customWidth="1"/>
    <col min="3600" max="3600" width="15" style="45" bestFit="1" customWidth="1"/>
    <col min="3601" max="3840" width="9.109375" style="45"/>
    <col min="3841" max="3841" width="13.33203125" style="45" bestFit="1" customWidth="1"/>
    <col min="3842" max="3854" width="14" style="45" bestFit="1" customWidth="1"/>
    <col min="3855" max="3855" width="14.44140625" style="45" customWidth="1"/>
    <col min="3856" max="3856" width="15" style="45" bestFit="1" customWidth="1"/>
    <col min="3857" max="4096" width="9.109375" style="45"/>
    <col min="4097" max="4097" width="13.33203125" style="45" bestFit="1" customWidth="1"/>
    <col min="4098" max="4110" width="14" style="45" bestFit="1" customWidth="1"/>
    <col min="4111" max="4111" width="14.44140625" style="45" customWidth="1"/>
    <col min="4112" max="4112" width="15" style="45" bestFit="1" customWidth="1"/>
    <col min="4113" max="4352" width="9.109375" style="45"/>
    <col min="4353" max="4353" width="13.33203125" style="45" bestFit="1" customWidth="1"/>
    <col min="4354" max="4366" width="14" style="45" bestFit="1" customWidth="1"/>
    <col min="4367" max="4367" width="14.44140625" style="45" customWidth="1"/>
    <col min="4368" max="4368" width="15" style="45" bestFit="1" customWidth="1"/>
    <col min="4369" max="4608" width="9.109375" style="45"/>
    <col min="4609" max="4609" width="13.33203125" style="45" bestFit="1" customWidth="1"/>
    <col min="4610" max="4622" width="14" style="45" bestFit="1" customWidth="1"/>
    <col min="4623" max="4623" width="14.44140625" style="45" customWidth="1"/>
    <col min="4624" max="4624" width="15" style="45" bestFit="1" customWidth="1"/>
    <col min="4625" max="4864" width="9.109375" style="45"/>
    <col min="4865" max="4865" width="13.33203125" style="45" bestFit="1" customWidth="1"/>
    <col min="4866" max="4878" width="14" style="45" bestFit="1" customWidth="1"/>
    <col min="4879" max="4879" width="14.44140625" style="45" customWidth="1"/>
    <col min="4880" max="4880" width="15" style="45" bestFit="1" customWidth="1"/>
    <col min="4881" max="5120" width="9.109375" style="45"/>
    <col min="5121" max="5121" width="13.33203125" style="45" bestFit="1" customWidth="1"/>
    <col min="5122" max="5134" width="14" style="45" bestFit="1" customWidth="1"/>
    <col min="5135" max="5135" width="14.44140625" style="45" customWidth="1"/>
    <col min="5136" max="5136" width="15" style="45" bestFit="1" customWidth="1"/>
    <col min="5137" max="5376" width="9.109375" style="45"/>
    <col min="5377" max="5377" width="13.33203125" style="45" bestFit="1" customWidth="1"/>
    <col min="5378" max="5390" width="14" style="45" bestFit="1" customWidth="1"/>
    <col min="5391" max="5391" width="14.44140625" style="45" customWidth="1"/>
    <col min="5392" max="5392" width="15" style="45" bestFit="1" customWidth="1"/>
    <col min="5393" max="5632" width="9.109375" style="45"/>
    <col min="5633" max="5633" width="13.33203125" style="45" bestFit="1" customWidth="1"/>
    <col min="5634" max="5646" width="14" style="45" bestFit="1" customWidth="1"/>
    <col min="5647" max="5647" width="14.44140625" style="45" customWidth="1"/>
    <col min="5648" max="5648" width="15" style="45" bestFit="1" customWidth="1"/>
    <col min="5649" max="5888" width="9.109375" style="45"/>
    <col min="5889" max="5889" width="13.33203125" style="45" bestFit="1" customWidth="1"/>
    <col min="5890" max="5902" width="14" style="45" bestFit="1" customWidth="1"/>
    <col min="5903" max="5903" width="14.44140625" style="45" customWidth="1"/>
    <col min="5904" max="5904" width="15" style="45" bestFit="1" customWidth="1"/>
    <col min="5905" max="6144" width="9.109375" style="45"/>
    <col min="6145" max="6145" width="13.33203125" style="45" bestFit="1" customWidth="1"/>
    <col min="6146" max="6158" width="14" style="45" bestFit="1" customWidth="1"/>
    <col min="6159" max="6159" width="14.44140625" style="45" customWidth="1"/>
    <col min="6160" max="6160" width="15" style="45" bestFit="1" customWidth="1"/>
    <col min="6161" max="6400" width="9.109375" style="45"/>
    <col min="6401" max="6401" width="13.33203125" style="45" bestFit="1" customWidth="1"/>
    <col min="6402" max="6414" width="14" style="45" bestFit="1" customWidth="1"/>
    <col min="6415" max="6415" width="14.44140625" style="45" customWidth="1"/>
    <col min="6416" max="6416" width="15" style="45" bestFit="1" customWidth="1"/>
    <col min="6417" max="6656" width="9.109375" style="45"/>
    <col min="6657" max="6657" width="13.33203125" style="45" bestFit="1" customWidth="1"/>
    <col min="6658" max="6670" width="14" style="45" bestFit="1" customWidth="1"/>
    <col min="6671" max="6671" width="14.44140625" style="45" customWidth="1"/>
    <col min="6672" max="6672" width="15" style="45" bestFit="1" customWidth="1"/>
    <col min="6673" max="6912" width="9.109375" style="45"/>
    <col min="6913" max="6913" width="13.33203125" style="45" bestFit="1" customWidth="1"/>
    <col min="6914" max="6926" width="14" style="45" bestFit="1" customWidth="1"/>
    <col min="6927" max="6927" width="14.44140625" style="45" customWidth="1"/>
    <col min="6928" max="6928" width="15" style="45" bestFit="1" customWidth="1"/>
    <col min="6929" max="7168" width="9.109375" style="45"/>
    <col min="7169" max="7169" width="13.33203125" style="45" bestFit="1" customWidth="1"/>
    <col min="7170" max="7182" width="14" style="45" bestFit="1" customWidth="1"/>
    <col min="7183" max="7183" width="14.44140625" style="45" customWidth="1"/>
    <col min="7184" max="7184" width="15" style="45" bestFit="1" customWidth="1"/>
    <col min="7185" max="7424" width="9.109375" style="45"/>
    <col min="7425" max="7425" width="13.33203125" style="45" bestFit="1" customWidth="1"/>
    <col min="7426" max="7438" width="14" style="45" bestFit="1" customWidth="1"/>
    <col min="7439" max="7439" width="14.44140625" style="45" customWidth="1"/>
    <col min="7440" max="7440" width="15" style="45" bestFit="1" customWidth="1"/>
    <col min="7441" max="7680" width="9.109375" style="45"/>
    <col min="7681" max="7681" width="13.33203125" style="45" bestFit="1" customWidth="1"/>
    <col min="7682" max="7694" width="14" style="45" bestFit="1" customWidth="1"/>
    <col min="7695" max="7695" width="14.44140625" style="45" customWidth="1"/>
    <col min="7696" max="7696" width="15" style="45" bestFit="1" customWidth="1"/>
    <col min="7697" max="7936" width="9.109375" style="45"/>
    <col min="7937" max="7937" width="13.33203125" style="45" bestFit="1" customWidth="1"/>
    <col min="7938" max="7950" width="14" style="45" bestFit="1" customWidth="1"/>
    <col min="7951" max="7951" width="14.44140625" style="45" customWidth="1"/>
    <col min="7952" max="7952" width="15" style="45" bestFit="1" customWidth="1"/>
    <col min="7953" max="8192" width="9.109375" style="45"/>
    <col min="8193" max="8193" width="13.33203125" style="45" bestFit="1" customWidth="1"/>
    <col min="8194" max="8206" width="14" style="45" bestFit="1" customWidth="1"/>
    <col min="8207" max="8207" width="14.44140625" style="45" customWidth="1"/>
    <col min="8208" max="8208" width="15" style="45" bestFit="1" customWidth="1"/>
    <col min="8209" max="8448" width="9.109375" style="45"/>
    <col min="8449" max="8449" width="13.33203125" style="45" bestFit="1" customWidth="1"/>
    <col min="8450" max="8462" width="14" style="45" bestFit="1" customWidth="1"/>
    <col min="8463" max="8463" width="14.44140625" style="45" customWidth="1"/>
    <col min="8464" max="8464" width="15" style="45" bestFit="1" customWidth="1"/>
    <col min="8465" max="8704" width="9.109375" style="45"/>
    <col min="8705" max="8705" width="13.33203125" style="45" bestFit="1" customWidth="1"/>
    <col min="8706" max="8718" width="14" style="45" bestFit="1" customWidth="1"/>
    <col min="8719" max="8719" width="14.44140625" style="45" customWidth="1"/>
    <col min="8720" max="8720" width="15" style="45" bestFit="1" customWidth="1"/>
    <col min="8721" max="8960" width="9.109375" style="45"/>
    <col min="8961" max="8961" width="13.33203125" style="45" bestFit="1" customWidth="1"/>
    <col min="8962" max="8974" width="14" style="45" bestFit="1" customWidth="1"/>
    <col min="8975" max="8975" width="14.44140625" style="45" customWidth="1"/>
    <col min="8976" max="8976" width="15" style="45" bestFit="1" customWidth="1"/>
    <col min="8977" max="9216" width="9.109375" style="45"/>
    <col min="9217" max="9217" width="13.33203125" style="45" bestFit="1" customWidth="1"/>
    <col min="9218" max="9230" width="14" style="45" bestFit="1" customWidth="1"/>
    <col min="9231" max="9231" width="14.44140625" style="45" customWidth="1"/>
    <col min="9232" max="9232" width="15" style="45" bestFit="1" customWidth="1"/>
    <col min="9233" max="9472" width="9.109375" style="45"/>
    <col min="9473" max="9473" width="13.33203125" style="45" bestFit="1" customWidth="1"/>
    <col min="9474" max="9486" width="14" style="45" bestFit="1" customWidth="1"/>
    <col min="9487" max="9487" width="14.44140625" style="45" customWidth="1"/>
    <col min="9488" max="9488" width="15" style="45" bestFit="1" customWidth="1"/>
    <col min="9489" max="9728" width="9.109375" style="45"/>
    <col min="9729" max="9729" width="13.33203125" style="45" bestFit="1" customWidth="1"/>
    <col min="9730" max="9742" width="14" style="45" bestFit="1" customWidth="1"/>
    <col min="9743" max="9743" width="14.44140625" style="45" customWidth="1"/>
    <col min="9744" max="9744" width="15" style="45" bestFit="1" customWidth="1"/>
    <col min="9745" max="9984" width="9.109375" style="45"/>
    <col min="9985" max="9985" width="13.33203125" style="45" bestFit="1" customWidth="1"/>
    <col min="9986" max="9998" width="14" style="45" bestFit="1" customWidth="1"/>
    <col min="9999" max="9999" width="14.44140625" style="45" customWidth="1"/>
    <col min="10000" max="10000" width="15" style="45" bestFit="1" customWidth="1"/>
    <col min="10001" max="10240" width="9.109375" style="45"/>
    <col min="10241" max="10241" width="13.33203125" style="45" bestFit="1" customWidth="1"/>
    <col min="10242" max="10254" width="14" style="45" bestFit="1" customWidth="1"/>
    <col min="10255" max="10255" width="14.44140625" style="45" customWidth="1"/>
    <col min="10256" max="10256" width="15" style="45" bestFit="1" customWidth="1"/>
    <col min="10257" max="10496" width="9.109375" style="45"/>
    <col min="10497" max="10497" width="13.33203125" style="45" bestFit="1" customWidth="1"/>
    <col min="10498" max="10510" width="14" style="45" bestFit="1" customWidth="1"/>
    <col min="10511" max="10511" width="14.44140625" style="45" customWidth="1"/>
    <col min="10512" max="10512" width="15" style="45" bestFit="1" customWidth="1"/>
    <col min="10513" max="10752" width="9.109375" style="45"/>
    <col min="10753" max="10753" width="13.33203125" style="45" bestFit="1" customWidth="1"/>
    <col min="10754" max="10766" width="14" style="45" bestFit="1" customWidth="1"/>
    <col min="10767" max="10767" width="14.44140625" style="45" customWidth="1"/>
    <col min="10768" max="10768" width="15" style="45" bestFit="1" customWidth="1"/>
    <col min="10769" max="11008" width="9.109375" style="45"/>
    <col min="11009" max="11009" width="13.33203125" style="45" bestFit="1" customWidth="1"/>
    <col min="11010" max="11022" width="14" style="45" bestFit="1" customWidth="1"/>
    <col min="11023" max="11023" width="14.44140625" style="45" customWidth="1"/>
    <col min="11024" max="11024" width="15" style="45" bestFit="1" customWidth="1"/>
    <col min="11025" max="11264" width="9.109375" style="45"/>
    <col min="11265" max="11265" width="13.33203125" style="45" bestFit="1" customWidth="1"/>
    <col min="11266" max="11278" width="14" style="45" bestFit="1" customWidth="1"/>
    <col min="11279" max="11279" width="14.44140625" style="45" customWidth="1"/>
    <col min="11280" max="11280" width="15" style="45" bestFit="1" customWidth="1"/>
    <col min="11281" max="11520" width="9.109375" style="45"/>
    <col min="11521" max="11521" width="13.33203125" style="45" bestFit="1" customWidth="1"/>
    <col min="11522" max="11534" width="14" style="45" bestFit="1" customWidth="1"/>
    <col min="11535" max="11535" width="14.44140625" style="45" customWidth="1"/>
    <col min="11536" max="11536" width="15" style="45" bestFit="1" customWidth="1"/>
    <col min="11537" max="11776" width="9.109375" style="45"/>
    <col min="11777" max="11777" width="13.33203125" style="45" bestFit="1" customWidth="1"/>
    <col min="11778" max="11790" width="14" style="45" bestFit="1" customWidth="1"/>
    <col min="11791" max="11791" width="14.44140625" style="45" customWidth="1"/>
    <col min="11792" max="11792" width="15" style="45" bestFit="1" customWidth="1"/>
    <col min="11793" max="12032" width="9.109375" style="45"/>
    <col min="12033" max="12033" width="13.33203125" style="45" bestFit="1" customWidth="1"/>
    <col min="12034" max="12046" width="14" style="45" bestFit="1" customWidth="1"/>
    <col min="12047" max="12047" width="14.44140625" style="45" customWidth="1"/>
    <col min="12048" max="12048" width="15" style="45" bestFit="1" customWidth="1"/>
    <col min="12049" max="12288" width="9.109375" style="45"/>
    <col min="12289" max="12289" width="13.33203125" style="45" bestFit="1" customWidth="1"/>
    <col min="12290" max="12302" width="14" style="45" bestFit="1" customWidth="1"/>
    <col min="12303" max="12303" width="14.44140625" style="45" customWidth="1"/>
    <col min="12304" max="12304" width="15" style="45" bestFit="1" customWidth="1"/>
    <col min="12305" max="12544" width="9.109375" style="45"/>
    <col min="12545" max="12545" width="13.33203125" style="45" bestFit="1" customWidth="1"/>
    <col min="12546" max="12558" width="14" style="45" bestFit="1" customWidth="1"/>
    <col min="12559" max="12559" width="14.44140625" style="45" customWidth="1"/>
    <col min="12560" max="12560" width="15" style="45" bestFit="1" customWidth="1"/>
    <col min="12561" max="12800" width="9.109375" style="45"/>
    <col min="12801" max="12801" width="13.33203125" style="45" bestFit="1" customWidth="1"/>
    <col min="12802" max="12814" width="14" style="45" bestFit="1" customWidth="1"/>
    <col min="12815" max="12815" width="14.44140625" style="45" customWidth="1"/>
    <col min="12816" max="12816" width="15" style="45" bestFit="1" customWidth="1"/>
    <col min="12817" max="13056" width="9.109375" style="45"/>
    <col min="13057" max="13057" width="13.33203125" style="45" bestFit="1" customWidth="1"/>
    <col min="13058" max="13070" width="14" style="45" bestFit="1" customWidth="1"/>
    <col min="13071" max="13071" width="14.44140625" style="45" customWidth="1"/>
    <col min="13072" max="13072" width="15" style="45" bestFit="1" customWidth="1"/>
    <col min="13073" max="13312" width="9.109375" style="45"/>
    <col min="13313" max="13313" width="13.33203125" style="45" bestFit="1" customWidth="1"/>
    <col min="13314" max="13326" width="14" style="45" bestFit="1" customWidth="1"/>
    <col min="13327" max="13327" width="14.44140625" style="45" customWidth="1"/>
    <col min="13328" max="13328" width="15" style="45" bestFit="1" customWidth="1"/>
    <col min="13329" max="13568" width="9.109375" style="45"/>
    <col min="13569" max="13569" width="13.33203125" style="45" bestFit="1" customWidth="1"/>
    <col min="13570" max="13582" width="14" style="45" bestFit="1" customWidth="1"/>
    <col min="13583" max="13583" width="14.44140625" style="45" customWidth="1"/>
    <col min="13584" max="13584" width="15" style="45" bestFit="1" customWidth="1"/>
    <col min="13585" max="13824" width="9.109375" style="45"/>
    <col min="13825" max="13825" width="13.33203125" style="45" bestFit="1" customWidth="1"/>
    <col min="13826" max="13838" width="14" style="45" bestFit="1" customWidth="1"/>
    <col min="13839" max="13839" width="14.44140625" style="45" customWidth="1"/>
    <col min="13840" max="13840" width="15" style="45" bestFit="1" customWidth="1"/>
    <col min="13841" max="14080" width="9.109375" style="45"/>
    <col min="14081" max="14081" width="13.33203125" style="45" bestFit="1" customWidth="1"/>
    <col min="14082" max="14094" width="14" style="45" bestFit="1" customWidth="1"/>
    <col min="14095" max="14095" width="14.44140625" style="45" customWidth="1"/>
    <col min="14096" max="14096" width="15" style="45" bestFit="1" customWidth="1"/>
    <col min="14097" max="14336" width="9.109375" style="45"/>
    <col min="14337" max="14337" width="13.33203125" style="45" bestFit="1" customWidth="1"/>
    <col min="14338" max="14350" width="14" style="45" bestFit="1" customWidth="1"/>
    <col min="14351" max="14351" width="14.44140625" style="45" customWidth="1"/>
    <col min="14352" max="14352" width="15" style="45" bestFit="1" customWidth="1"/>
    <col min="14353" max="14592" width="9.109375" style="45"/>
    <col min="14593" max="14593" width="13.33203125" style="45" bestFit="1" customWidth="1"/>
    <col min="14594" max="14606" width="14" style="45" bestFit="1" customWidth="1"/>
    <col min="14607" max="14607" width="14.44140625" style="45" customWidth="1"/>
    <col min="14608" max="14608" width="15" style="45" bestFit="1" customWidth="1"/>
    <col min="14609" max="14848" width="9.109375" style="45"/>
    <col min="14849" max="14849" width="13.33203125" style="45" bestFit="1" customWidth="1"/>
    <col min="14850" max="14862" width="14" style="45" bestFit="1" customWidth="1"/>
    <col min="14863" max="14863" width="14.44140625" style="45" customWidth="1"/>
    <col min="14864" max="14864" width="15" style="45" bestFit="1" customWidth="1"/>
    <col min="14865" max="15104" width="9.109375" style="45"/>
    <col min="15105" max="15105" width="13.33203125" style="45" bestFit="1" customWidth="1"/>
    <col min="15106" max="15118" width="14" style="45" bestFit="1" customWidth="1"/>
    <col min="15119" max="15119" width="14.44140625" style="45" customWidth="1"/>
    <col min="15120" max="15120" width="15" style="45" bestFit="1" customWidth="1"/>
    <col min="15121" max="15360" width="9.109375" style="45"/>
    <col min="15361" max="15361" width="13.33203125" style="45" bestFit="1" customWidth="1"/>
    <col min="15362" max="15374" width="14" style="45" bestFit="1" customWidth="1"/>
    <col min="15375" max="15375" width="14.44140625" style="45" customWidth="1"/>
    <col min="15376" max="15376" width="15" style="45" bestFit="1" customWidth="1"/>
    <col min="15377" max="15616" width="9.109375" style="45"/>
    <col min="15617" max="15617" width="13.33203125" style="45" bestFit="1" customWidth="1"/>
    <col min="15618" max="15630" width="14" style="45" bestFit="1" customWidth="1"/>
    <col min="15631" max="15631" width="14.44140625" style="45" customWidth="1"/>
    <col min="15632" max="15632" width="15" style="45" bestFit="1" customWidth="1"/>
    <col min="15633" max="15872" width="9.109375" style="45"/>
    <col min="15873" max="15873" width="13.33203125" style="45" bestFit="1" customWidth="1"/>
    <col min="15874" max="15886" width="14" style="45" bestFit="1" customWidth="1"/>
    <col min="15887" max="15887" width="14.44140625" style="45" customWidth="1"/>
    <col min="15888" max="15888" width="15" style="45" bestFit="1" customWidth="1"/>
    <col min="15889" max="16128" width="9.109375" style="45"/>
    <col min="16129" max="16129" width="13.33203125" style="45" bestFit="1" customWidth="1"/>
    <col min="16130" max="16142" width="14" style="45" bestFit="1" customWidth="1"/>
    <col min="16143" max="16143" width="14.44140625" style="45" customWidth="1"/>
    <col min="16144" max="16144" width="15" style="45" bestFit="1" customWidth="1"/>
    <col min="16145" max="16384" width="9.109375" style="45"/>
  </cols>
  <sheetData>
    <row r="1" spans="1:16" x14ac:dyDescent="0.25">
      <c r="A1" s="44" t="s">
        <v>34</v>
      </c>
      <c r="B1" s="44" t="s">
        <v>35</v>
      </c>
      <c r="C1" s="44" t="s">
        <v>36</v>
      </c>
      <c r="D1" s="44" t="s">
        <v>37</v>
      </c>
      <c r="E1" s="44" t="s">
        <v>38</v>
      </c>
      <c r="F1" s="44" t="s">
        <v>39</v>
      </c>
      <c r="G1" s="44" t="s">
        <v>40</v>
      </c>
      <c r="H1" s="44" t="s">
        <v>41</v>
      </c>
      <c r="I1" s="44" t="s">
        <v>42</v>
      </c>
      <c r="J1" s="44" t="s">
        <v>43</v>
      </c>
      <c r="K1" s="44" t="s">
        <v>44</v>
      </c>
      <c r="L1" s="44" t="s">
        <v>45</v>
      </c>
      <c r="M1" s="44" t="s">
        <v>46</v>
      </c>
      <c r="N1" s="44" t="s">
        <v>47</v>
      </c>
      <c r="O1" s="44" t="s">
        <v>48</v>
      </c>
    </row>
    <row r="2" spans="1:16" x14ac:dyDescent="0.25">
      <c r="A2" s="46">
        <v>38807</v>
      </c>
      <c r="B2" s="47">
        <v>36677592.498999998</v>
      </c>
      <c r="C2" s="47">
        <v>30795212.73</v>
      </c>
      <c r="D2" s="47">
        <v>30564501.153000001</v>
      </c>
      <c r="E2" s="47">
        <v>15795947.737</v>
      </c>
      <c r="F2" s="47">
        <v>28159401.030000001</v>
      </c>
      <c r="G2" s="47">
        <v>17148539.905999999</v>
      </c>
      <c r="H2" s="47">
        <v>26370882.923999999</v>
      </c>
      <c r="I2" s="47">
        <v>34555848.204999998</v>
      </c>
      <c r="J2" s="47">
        <v>22399068.958999999</v>
      </c>
      <c r="K2" s="47">
        <v>13465964.107000001</v>
      </c>
      <c r="L2" s="47">
        <v>16569130.399</v>
      </c>
      <c r="M2" s="47">
        <v>25084092.015999999</v>
      </c>
      <c r="N2" s="47">
        <v>21846452.443</v>
      </c>
      <c r="O2" s="47">
        <v>7282976.5530000003</v>
      </c>
    </row>
    <row r="3" spans="1:16" x14ac:dyDescent="0.25">
      <c r="A3" s="46">
        <v>39172</v>
      </c>
      <c r="B3" s="47">
        <v>35270618.586000003</v>
      </c>
      <c r="C3" s="47">
        <v>29891829.761</v>
      </c>
      <c r="D3" s="47">
        <v>30340480.589000002</v>
      </c>
      <c r="E3" s="47">
        <v>15331014.885</v>
      </c>
      <c r="F3" s="47">
        <v>26975350.868999999</v>
      </c>
      <c r="G3" s="47">
        <v>16364950.812000001</v>
      </c>
      <c r="H3" s="47">
        <v>25243259.605999999</v>
      </c>
      <c r="I3" s="47">
        <v>33556574.827</v>
      </c>
      <c r="J3" s="47">
        <v>21989709.149999999</v>
      </c>
      <c r="K3" s="47">
        <v>13009671.294</v>
      </c>
      <c r="L3" s="47">
        <v>15845734.118000001</v>
      </c>
      <c r="M3" s="47">
        <v>24152855.166999999</v>
      </c>
      <c r="N3" s="47">
        <v>20784222.579999998</v>
      </c>
      <c r="O3" s="47">
        <v>6576296.1299999999</v>
      </c>
    </row>
    <row r="4" spans="1:16" x14ac:dyDescent="0.25">
      <c r="A4" s="46">
        <v>39538</v>
      </c>
      <c r="B4" s="47">
        <v>35212096.384999998</v>
      </c>
      <c r="C4" s="47">
        <v>29666757.385000002</v>
      </c>
      <c r="D4" s="47">
        <v>30652640.631999999</v>
      </c>
      <c r="E4" s="47">
        <v>15013372.436000001</v>
      </c>
      <c r="F4" s="47">
        <v>26959923.375</v>
      </c>
      <c r="G4" s="47">
        <v>16255862.891000001</v>
      </c>
      <c r="H4" s="47">
        <v>25152784.712000001</v>
      </c>
      <c r="I4" s="47">
        <v>33884584.987999998</v>
      </c>
      <c r="J4" s="47">
        <v>21956996.274999999</v>
      </c>
      <c r="K4" s="47">
        <v>12844495.635</v>
      </c>
      <c r="L4" s="47">
        <v>15801958.75</v>
      </c>
      <c r="M4" s="47">
        <v>24049319.596999999</v>
      </c>
      <c r="N4" s="47">
        <v>20648176.107999999</v>
      </c>
      <c r="O4" s="47">
        <v>6750152.1880000001</v>
      </c>
    </row>
    <row r="5" spans="1:16" x14ac:dyDescent="0.25">
      <c r="A5" s="46">
        <v>39903</v>
      </c>
      <c r="B5" s="47">
        <v>34937061.391999997</v>
      </c>
      <c r="C5" s="47">
        <v>28539344.026999999</v>
      </c>
      <c r="D5" s="47">
        <v>30925795.447000001</v>
      </c>
      <c r="E5" s="47">
        <v>15008947.839</v>
      </c>
      <c r="F5" s="47">
        <v>26005268.693</v>
      </c>
      <c r="G5" s="47">
        <v>14952273.466</v>
      </c>
      <c r="H5" s="47">
        <v>24513032.77</v>
      </c>
      <c r="I5" s="47">
        <v>33839089.902000003</v>
      </c>
      <c r="J5" s="47">
        <v>21593193.331</v>
      </c>
      <c r="K5" s="47">
        <v>12358488.721000001</v>
      </c>
      <c r="L5" s="47">
        <v>15500884.137</v>
      </c>
      <c r="M5" s="47">
        <v>23506318.048</v>
      </c>
      <c r="N5" s="47">
        <v>20180321.535999998</v>
      </c>
      <c r="O5" s="47">
        <v>6440227.2869999995</v>
      </c>
    </row>
    <row r="6" spans="1:16" x14ac:dyDescent="0.25">
      <c r="A6" s="46">
        <v>40268</v>
      </c>
      <c r="B6" s="47">
        <v>33975678.432999998</v>
      </c>
      <c r="C6" s="47">
        <v>27580152.515999999</v>
      </c>
      <c r="D6" s="47">
        <v>30441634.655999999</v>
      </c>
      <c r="E6" s="47">
        <v>14501901.923</v>
      </c>
      <c r="F6" s="47">
        <v>25027635.061000001</v>
      </c>
      <c r="G6" s="47">
        <v>14022168.437000001</v>
      </c>
      <c r="H6" s="47">
        <v>23478079.374000002</v>
      </c>
      <c r="I6" s="47">
        <v>33109686.405000001</v>
      </c>
      <c r="J6" s="47">
        <v>21028693.313000001</v>
      </c>
      <c r="K6" s="47">
        <v>12033887.380999999</v>
      </c>
      <c r="L6" s="47">
        <v>15211908.329</v>
      </c>
      <c r="M6" s="47">
        <v>22328945.818</v>
      </c>
      <c r="N6" s="47">
        <v>19323476.66</v>
      </c>
      <c r="O6" s="47">
        <v>6405952.9079999998</v>
      </c>
    </row>
    <row r="7" spans="1:16" x14ac:dyDescent="0.25">
      <c r="A7" s="46">
        <v>40633</v>
      </c>
      <c r="B7" s="47">
        <v>34848660.519000001</v>
      </c>
      <c r="C7" s="47">
        <v>27904109.489999998</v>
      </c>
      <c r="D7" s="47">
        <v>30513790.353</v>
      </c>
      <c r="E7" s="47">
        <v>14606218.994000001</v>
      </c>
      <c r="F7" s="47">
        <v>25601721.486000001</v>
      </c>
      <c r="G7" s="47">
        <v>14679448.073000001</v>
      </c>
      <c r="H7" s="47">
        <v>23224000.250999998</v>
      </c>
      <c r="I7" s="47">
        <v>32895159.245000001</v>
      </c>
      <c r="J7" s="47">
        <v>21238313.559999999</v>
      </c>
      <c r="K7" s="47">
        <v>11961709.659</v>
      </c>
      <c r="L7" s="47">
        <v>15216113.339</v>
      </c>
      <c r="M7" s="47">
        <v>23091325.399999999</v>
      </c>
      <c r="N7" s="47">
        <v>19164896.441</v>
      </c>
      <c r="O7" s="47">
        <v>6367356.1239999998</v>
      </c>
      <c r="P7" s="48"/>
    </row>
    <row r="8" spans="1:16" x14ac:dyDescent="0.25">
      <c r="A8" s="46">
        <v>40999</v>
      </c>
      <c r="B8" s="47">
        <v>33368929.717</v>
      </c>
      <c r="C8" s="47">
        <v>26656267.088</v>
      </c>
      <c r="D8" s="47">
        <v>29258725.93</v>
      </c>
      <c r="E8" s="47">
        <v>13916763.537</v>
      </c>
      <c r="F8" s="47">
        <v>24687751.969999999</v>
      </c>
      <c r="G8" s="47">
        <v>13845068.272</v>
      </c>
      <c r="H8" s="47">
        <v>22291258.252</v>
      </c>
      <c r="I8" s="47">
        <v>31643571.195</v>
      </c>
      <c r="J8" s="47">
        <v>20119888.739</v>
      </c>
      <c r="K8" s="47">
        <v>11384300.067</v>
      </c>
      <c r="L8" s="47">
        <v>14337139.433</v>
      </c>
      <c r="M8" s="47">
        <v>22456018.070999999</v>
      </c>
      <c r="N8" s="47">
        <v>17711188.962000001</v>
      </c>
      <c r="O8" s="47">
        <v>4912016.0530000003</v>
      </c>
    </row>
    <row r="9" spans="1:16" x14ac:dyDescent="0.25">
      <c r="A9" s="46">
        <v>41334</v>
      </c>
      <c r="B9" s="47">
        <v>34280144.656000003</v>
      </c>
      <c r="C9" s="47">
        <v>27237187.499000002</v>
      </c>
      <c r="D9" s="47">
        <v>29652133.647999998</v>
      </c>
      <c r="E9" s="47">
        <v>14189215.505999999</v>
      </c>
      <c r="F9" s="47">
        <v>25279944.353999998</v>
      </c>
      <c r="G9" s="47">
        <v>12502496.823000001</v>
      </c>
      <c r="H9" s="47">
        <v>22757919.013</v>
      </c>
      <c r="I9" s="47">
        <v>32623654.476</v>
      </c>
      <c r="J9" s="47">
        <v>20388595.794</v>
      </c>
      <c r="K9" s="47">
        <v>11412250.207</v>
      </c>
      <c r="L9" s="47">
        <v>14660066.516000001</v>
      </c>
      <c r="M9" s="47">
        <v>22569008.831999999</v>
      </c>
      <c r="N9" s="47">
        <v>18017157.807999998</v>
      </c>
      <c r="O9" s="47">
        <v>5694690.227</v>
      </c>
    </row>
    <row r="10" spans="1:16" x14ac:dyDescent="0.25">
      <c r="A10" s="46">
        <v>41699</v>
      </c>
      <c r="B10" s="47">
        <v>32502983.296999998</v>
      </c>
      <c r="C10" s="47">
        <v>25951677.107000001</v>
      </c>
      <c r="D10" s="47">
        <v>28684767.627999999</v>
      </c>
      <c r="E10" s="47">
        <v>13679767.028000001</v>
      </c>
      <c r="F10" s="47">
        <v>24459371.364</v>
      </c>
      <c r="G10" s="47">
        <v>11404437.389</v>
      </c>
      <c r="H10" s="47">
        <v>22501995.892000001</v>
      </c>
      <c r="I10" s="47">
        <v>31485944.145</v>
      </c>
      <c r="J10" s="47">
        <v>19831478.210000001</v>
      </c>
      <c r="K10" s="47">
        <v>10922133.855</v>
      </c>
      <c r="L10" s="47">
        <v>13677492.824999999</v>
      </c>
      <c r="M10" s="47">
        <v>21355906.399</v>
      </c>
      <c r="N10" s="47">
        <v>16426639.447000001</v>
      </c>
      <c r="O10" s="47">
        <v>3874260.4569999999</v>
      </c>
    </row>
    <row r="11" spans="1:16" x14ac:dyDescent="0.25">
      <c r="A11" s="46">
        <v>42064</v>
      </c>
      <c r="B11" s="47">
        <v>31403895.754000001</v>
      </c>
      <c r="C11" s="47">
        <v>25306571.353</v>
      </c>
      <c r="D11" s="47">
        <v>28204900.471999999</v>
      </c>
      <c r="E11" s="47">
        <v>13889357.949999999</v>
      </c>
      <c r="F11" s="47">
        <v>23938367.679000001</v>
      </c>
      <c r="G11" s="47">
        <v>10902388.302999999</v>
      </c>
      <c r="H11" s="47">
        <v>22123970.958999999</v>
      </c>
      <c r="I11" s="47">
        <v>30500599.370000001</v>
      </c>
      <c r="J11" s="47">
        <v>19399826.708999999</v>
      </c>
      <c r="K11" s="47">
        <v>10621867.517999999</v>
      </c>
      <c r="L11" s="47">
        <v>12957513.368000001</v>
      </c>
      <c r="M11" s="47">
        <v>20898316.249000002</v>
      </c>
      <c r="N11" s="47">
        <v>16130577.801999999</v>
      </c>
      <c r="O11" s="47">
        <v>3365355.4989999998</v>
      </c>
      <c r="P11" s="49"/>
    </row>
    <row r="12" spans="1:16" x14ac:dyDescent="0.25">
      <c r="A12" s="46">
        <v>42460</v>
      </c>
      <c r="B12" s="47">
        <v>29928461.717999998</v>
      </c>
      <c r="C12" s="47">
        <v>23832165.201000001</v>
      </c>
      <c r="D12" s="47">
        <v>27725215.605</v>
      </c>
      <c r="E12" s="47">
        <v>13648470.729</v>
      </c>
      <c r="F12" s="47">
        <v>23419417.320999999</v>
      </c>
      <c r="G12" s="47">
        <v>13160255.571</v>
      </c>
      <c r="H12" s="47">
        <v>21607480.756000001</v>
      </c>
      <c r="I12" s="47">
        <v>29152858.427999999</v>
      </c>
      <c r="J12" s="47">
        <v>18616945.118000001</v>
      </c>
      <c r="K12" s="47">
        <v>9905888.7880000006</v>
      </c>
      <c r="L12" s="47">
        <v>12068218.666999999</v>
      </c>
      <c r="M12" s="47">
        <v>19970668.423999999</v>
      </c>
      <c r="N12" s="47">
        <v>15458314.069</v>
      </c>
      <c r="O12" s="47">
        <v>2690552.6869999999</v>
      </c>
    </row>
    <row r="13" spans="1:16" x14ac:dyDescent="0.25">
      <c r="A13" s="46">
        <v>42825</v>
      </c>
      <c r="B13" s="47">
        <v>29955654.210999999</v>
      </c>
      <c r="C13" s="47">
        <v>23530692.105</v>
      </c>
      <c r="D13" s="47">
        <v>27584908.015999999</v>
      </c>
      <c r="E13" s="47">
        <v>13422817.415999999</v>
      </c>
      <c r="F13" s="47">
        <v>23291092.973999999</v>
      </c>
      <c r="G13" s="47">
        <v>13182841.034</v>
      </c>
      <c r="H13" s="47">
        <v>21223709.355</v>
      </c>
      <c r="I13" s="47">
        <v>28776392.863000002</v>
      </c>
      <c r="J13" s="47">
        <v>18418253.131000001</v>
      </c>
      <c r="K13" s="47">
        <v>9661738.9930000007</v>
      </c>
      <c r="L13" s="47">
        <v>11936031.068</v>
      </c>
      <c r="M13" s="47">
        <v>18926736.511</v>
      </c>
      <c r="N13" s="47">
        <v>15093165.455</v>
      </c>
      <c r="O13" s="47">
        <v>3133559.5759999999</v>
      </c>
    </row>
    <row r="14" spans="1:16" x14ac:dyDescent="0.25">
      <c r="A14" s="46">
        <v>43190</v>
      </c>
      <c r="B14" s="47">
        <v>29450160.170000002</v>
      </c>
      <c r="C14" s="47">
        <v>22997970.971000001</v>
      </c>
      <c r="D14" s="47">
        <v>27071995.293000001</v>
      </c>
      <c r="E14" s="47">
        <v>12971769.516000001</v>
      </c>
      <c r="F14" s="47">
        <v>22838576.789000001</v>
      </c>
      <c r="G14" s="47">
        <v>12419473.943</v>
      </c>
      <c r="H14" s="47">
        <v>21013509.653999999</v>
      </c>
      <c r="I14" s="47">
        <v>28523785.318</v>
      </c>
      <c r="J14" s="47">
        <v>18302560.278000001</v>
      </c>
      <c r="K14" s="47">
        <v>9065435.1050000004</v>
      </c>
      <c r="L14" s="47">
        <v>11491732.380000001</v>
      </c>
      <c r="M14" s="47">
        <v>18176032.094000001</v>
      </c>
      <c r="N14" s="47">
        <v>14335305.682</v>
      </c>
      <c r="O14" s="47">
        <v>2488565.7579999999</v>
      </c>
    </row>
    <row r="15" spans="1:16" x14ac:dyDescent="0.3">
      <c r="A15" s="46">
        <v>43555</v>
      </c>
      <c r="B15" s="47">
        <v>28383051.596999999</v>
      </c>
      <c r="C15" s="47">
        <v>22315909.634</v>
      </c>
      <c r="D15" s="47">
        <v>26797471.590999998</v>
      </c>
      <c r="E15" s="47">
        <v>12584753.353</v>
      </c>
      <c r="F15" s="47">
        <v>22194886.881000001</v>
      </c>
      <c r="G15" s="47">
        <v>12028436.239</v>
      </c>
      <c r="H15" s="47">
        <v>20422821.662</v>
      </c>
      <c r="I15" s="47">
        <v>27815189.302999999</v>
      </c>
      <c r="J15" s="47">
        <v>17549284.114</v>
      </c>
      <c r="K15" s="47">
        <v>8898835.4820000008</v>
      </c>
      <c r="L15" s="47">
        <v>11213589.215</v>
      </c>
      <c r="M15" s="47">
        <v>17935414.453000002</v>
      </c>
      <c r="N15" s="47">
        <v>13836863.642000001</v>
      </c>
      <c r="O15" s="47">
        <v>2137374.301</v>
      </c>
    </row>
    <row r="20" spans="2:15" x14ac:dyDescent="0.3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</row>
  </sheetData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topLeftCell="A13" zoomScaleNormal="100" workbookViewId="0">
      <selection activeCell="D16" sqref="D16"/>
    </sheetView>
  </sheetViews>
  <sheetFormatPr defaultColWidth="9.109375" defaultRowHeight="14.4" x14ac:dyDescent="0.3"/>
  <cols>
    <col min="1" max="1" width="47" style="1" customWidth="1"/>
    <col min="2" max="2" width="15.33203125" style="1" bestFit="1" customWidth="1"/>
    <col min="3" max="3" width="12.109375" style="1" customWidth="1"/>
    <col min="4" max="4" width="19.77734375" style="1" bestFit="1" customWidth="1"/>
    <col min="5" max="5" width="19.6640625" style="1" bestFit="1" customWidth="1"/>
    <col min="6" max="6" width="12.44140625" style="1" bestFit="1" customWidth="1"/>
    <col min="7" max="7" width="12.109375" style="1" customWidth="1"/>
    <col min="8" max="8" width="13.44140625" style="1" customWidth="1"/>
    <col min="9" max="9" width="12.6640625" style="1" bestFit="1" customWidth="1"/>
    <col min="10" max="10" width="13.88671875" style="1" bestFit="1" customWidth="1"/>
    <col min="11" max="13" width="12.6640625" style="1" bestFit="1" customWidth="1"/>
    <col min="14" max="14" width="13.88671875" style="1" bestFit="1" customWidth="1"/>
    <col min="15" max="16" width="12.6640625" style="1" bestFit="1" customWidth="1"/>
    <col min="17" max="16384" width="9.109375" style="1"/>
  </cols>
  <sheetData>
    <row r="1" spans="1:16" ht="27" x14ac:dyDescent="0.3">
      <c r="A1" s="34" t="s">
        <v>50</v>
      </c>
      <c r="B1" s="4" t="s">
        <v>51</v>
      </c>
      <c r="C1" s="5" t="s">
        <v>52</v>
      </c>
      <c r="D1" s="35" t="s">
        <v>53</v>
      </c>
      <c r="E1" s="5" t="s">
        <v>54</v>
      </c>
      <c r="F1" s="6" t="s">
        <v>55</v>
      </c>
      <c r="G1" s="6" t="s">
        <v>56</v>
      </c>
      <c r="H1" s="5" t="s">
        <v>57</v>
      </c>
      <c r="I1" s="5" t="s">
        <v>58</v>
      </c>
      <c r="J1" s="5" t="s">
        <v>59</v>
      </c>
      <c r="K1" s="5" t="s">
        <v>60</v>
      </c>
      <c r="L1" s="5" t="s">
        <v>61</v>
      </c>
      <c r="M1" s="5" t="s">
        <v>62</v>
      </c>
      <c r="N1" s="5" t="s">
        <v>96</v>
      </c>
      <c r="O1" s="6" t="s">
        <v>100</v>
      </c>
      <c r="P1" s="5" t="s">
        <v>104</v>
      </c>
    </row>
    <row r="2" spans="1:16" x14ac:dyDescent="0.3">
      <c r="A2" s="36" t="s">
        <v>63</v>
      </c>
      <c r="B2" s="37" t="s">
        <v>64</v>
      </c>
      <c r="C2" s="52">
        <v>166158.51137375631</v>
      </c>
      <c r="D2" s="53">
        <v>172571.85</v>
      </c>
      <c r="E2" s="54">
        <v>179568.46403321298</v>
      </c>
      <c r="F2" s="55">
        <v>182210.64314071424</v>
      </c>
      <c r="G2" s="56">
        <v>189827.95054911304</v>
      </c>
      <c r="H2" s="57">
        <v>202693.18425782674</v>
      </c>
      <c r="I2" s="58">
        <v>212077.73462577246</v>
      </c>
      <c r="J2" s="59">
        <v>221397.24</v>
      </c>
      <c r="K2" s="60">
        <v>227033.65105646374</v>
      </c>
      <c r="L2" s="61">
        <v>227640.5559083946</v>
      </c>
      <c r="M2" s="62">
        <v>226952.91642293477</v>
      </c>
      <c r="N2" s="72">
        <v>235791.0227211763</v>
      </c>
      <c r="O2" s="89">
        <v>247687.5377034854</v>
      </c>
      <c r="P2" s="90">
        <v>251818.84854775615</v>
      </c>
    </row>
    <row r="3" spans="1:16" x14ac:dyDescent="0.3">
      <c r="A3" s="36" t="s">
        <v>65</v>
      </c>
      <c r="B3" s="37" t="s">
        <v>66</v>
      </c>
      <c r="C3" s="52">
        <v>139509.88481030919</v>
      </c>
      <c r="D3" s="53">
        <v>146254.54999999999</v>
      </c>
      <c r="E3" s="54">
        <v>151289.31825654575</v>
      </c>
      <c r="F3" s="55">
        <v>148844.00756053635</v>
      </c>
      <c r="G3" s="56">
        <v>154095.04885292027</v>
      </c>
      <c r="H3" s="57">
        <v>162301.01020162372</v>
      </c>
      <c r="I3" s="58">
        <v>169415.10517559454</v>
      </c>
      <c r="J3" s="59">
        <v>175910.52</v>
      </c>
      <c r="K3" s="60">
        <v>181272.71428602908</v>
      </c>
      <c r="L3" s="61">
        <v>183442.27149584153</v>
      </c>
      <c r="M3" s="62">
        <v>180723.60176758107</v>
      </c>
      <c r="N3" s="72">
        <v>185217.98648408958</v>
      </c>
      <c r="O3" s="89">
        <v>193422.06524859203</v>
      </c>
      <c r="P3" s="90">
        <v>197990.22135180238</v>
      </c>
    </row>
    <row r="4" spans="1:16" x14ac:dyDescent="0.3">
      <c r="A4" s="36" t="s">
        <v>67</v>
      </c>
      <c r="B4" s="37" t="s">
        <v>68</v>
      </c>
      <c r="C4" s="52">
        <v>138464.70464500645</v>
      </c>
      <c r="D4" s="53">
        <v>148449.71</v>
      </c>
      <c r="E4" s="54">
        <v>156316.95246622831</v>
      </c>
      <c r="F4" s="55">
        <v>161290.29899825421</v>
      </c>
      <c r="G4" s="56">
        <v>170082.64101359659</v>
      </c>
      <c r="H4" s="57">
        <v>177479.91567863006</v>
      </c>
      <c r="I4" s="58">
        <v>185955.14947275966</v>
      </c>
      <c r="J4" s="59">
        <v>191507.38</v>
      </c>
      <c r="K4" s="60">
        <v>200363.37787159951</v>
      </c>
      <c r="L4" s="61">
        <v>204451.67927833329</v>
      </c>
      <c r="M4" s="62">
        <v>210245.30426249726</v>
      </c>
      <c r="N4" s="72">
        <v>217130.08258633802</v>
      </c>
      <c r="O4" s="89">
        <v>227686.22704042555</v>
      </c>
      <c r="P4" s="90">
        <v>237751.33610897852</v>
      </c>
    </row>
    <row r="5" spans="1:16" x14ac:dyDescent="0.3">
      <c r="A5" s="36" t="s">
        <v>69</v>
      </c>
      <c r="B5" s="37" t="s">
        <v>70</v>
      </c>
      <c r="C5" s="52">
        <v>71559.526754356484</v>
      </c>
      <c r="D5" s="53">
        <v>75011.490000000005</v>
      </c>
      <c r="E5" s="54">
        <v>76562.559604929862</v>
      </c>
      <c r="F5" s="55">
        <v>78277.620659757158</v>
      </c>
      <c r="G5" s="56">
        <v>81024.616669126437</v>
      </c>
      <c r="H5" s="57">
        <v>84955.375436793576</v>
      </c>
      <c r="I5" s="58">
        <v>88448.617000319486</v>
      </c>
      <c r="J5" s="59">
        <v>91640.61</v>
      </c>
      <c r="K5" s="60">
        <v>95553.304310233274</v>
      </c>
      <c r="L5" s="61">
        <v>100681.17630106307</v>
      </c>
      <c r="M5" s="62">
        <v>103498.81212894512</v>
      </c>
      <c r="N5" s="72">
        <v>105655.50743859388</v>
      </c>
      <c r="O5" s="89">
        <v>109097.73096406127</v>
      </c>
      <c r="P5" s="90">
        <v>111653.88921552518</v>
      </c>
    </row>
    <row r="6" spans="1:16" x14ac:dyDescent="0.3">
      <c r="A6" s="36" t="s">
        <v>71</v>
      </c>
      <c r="B6" s="37" t="s">
        <v>72</v>
      </c>
      <c r="C6" s="52">
        <v>127569.00978298916</v>
      </c>
      <c r="D6" s="53">
        <v>131984.82</v>
      </c>
      <c r="E6" s="54">
        <v>137485.48163591159</v>
      </c>
      <c r="F6" s="55">
        <v>135627.79881320053</v>
      </c>
      <c r="G6" s="56">
        <v>139833.69545039738</v>
      </c>
      <c r="H6" s="57">
        <v>148909.43792947452</v>
      </c>
      <c r="I6" s="58">
        <v>156904.1187477218</v>
      </c>
      <c r="J6" s="59">
        <v>163269.73000000001</v>
      </c>
      <c r="K6" s="60">
        <v>170848.94431297894</v>
      </c>
      <c r="L6" s="61">
        <v>173524.43686204148</v>
      </c>
      <c r="M6" s="62">
        <v>177593.6602424861</v>
      </c>
      <c r="N6" s="72">
        <v>183332.02119207304</v>
      </c>
      <c r="O6" s="89">
        <v>192081.49690410949</v>
      </c>
      <c r="P6" s="90">
        <v>196916.48866296915</v>
      </c>
    </row>
    <row r="7" spans="1:16" x14ac:dyDescent="0.3">
      <c r="A7" s="36" t="s">
        <v>73</v>
      </c>
      <c r="B7" s="37" t="s">
        <v>74</v>
      </c>
      <c r="C7" s="52">
        <v>77687.101820876109</v>
      </c>
      <c r="D7" s="53">
        <v>80070.33</v>
      </c>
      <c r="E7" s="54">
        <v>82898.794180140248</v>
      </c>
      <c r="F7" s="55">
        <v>77982.041308132262</v>
      </c>
      <c r="G7" s="56">
        <v>78344.263291143274</v>
      </c>
      <c r="H7" s="57">
        <v>85381.303865080947</v>
      </c>
      <c r="I7" s="58">
        <v>87992.954516879152</v>
      </c>
      <c r="J7" s="59">
        <v>80746.990000000005</v>
      </c>
      <c r="K7" s="60">
        <v>79660.104889771595</v>
      </c>
      <c r="L7" s="61">
        <v>79029.231069459958</v>
      </c>
      <c r="M7" s="62">
        <v>99796.588640347196</v>
      </c>
      <c r="N7" s="72">
        <v>103766.57267715812</v>
      </c>
      <c r="O7" s="89">
        <v>104452.70595328878</v>
      </c>
      <c r="P7" s="90">
        <v>106718.15724899844</v>
      </c>
    </row>
    <row r="8" spans="1:16" x14ac:dyDescent="0.3">
      <c r="A8" s="36" t="s">
        <v>75</v>
      </c>
      <c r="B8" s="37" t="s">
        <v>76</v>
      </c>
      <c r="C8" s="52">
        <v>119466.58304748104</v>
      </c>
      <c r="D8" s="53">
        <v>123510.06</v>
      </c>
      <c r="E8" s="54">
        <v>128269.75331170479</v>
      </c>
      <c r="F8" s="55">
        <v>127845.19614388249</v>
      </c>
      <c r="G8" s="56">
        <v>131176.06169909512</v>
      </c>
      <c r="H8" s="57">
        <v>135079.69867344663</v>
      </c>
      <c r="I8" s="58">
        <v>141673.09506585024</v>
      </c>
      <c r="J8" s="59">
        <v>146981.31</v>
      </c>
      <c r="K8" s="60">
        <v>157176.65780820308</v>
      </c>
      <c r="L8" s="61">
        <v>160372.23812801787</v>
      </c>
      <c r="M8" s="62">
        <v>163853.41887375645</v>
      </c>
      <c r="N8" s="72">
        <v>167058.94985644476</v>
      </c>
      <c r="O8" s="89">
        <v>176731.95781154488</v>
      </c>
      <c r="P8" s="90">
        <v>181194.45040802431</v>
      </c>
    </row>
    <row r="9" spans="1:16" x14ac:dyDescent="0.3">
      <c r="A9" s="36" t="s">
        <v>77</v>
      </c>
      <c r="B9" s="37" t="s">
        <v>78</v>
      </c>
      <c r="C9" s="52">
        <v>156546.48808143107</v>
      </c>
      <c r="D9" s="53">
        <v>164185.39000000001</v>
      </c>
      <c r="E9" s="54">
        <v>172798.65459217608</v>
      </c>
      <c r="F9" s="55">
        <v>176484.28598954072</v>
      </c>
      <c r="G9" s="56">
        <v>184989.50435910438</v>
      </c>
      <c r="H9" s="57">
        <v>191330.87110771591</v>
      </c>
      <c r="I9" s="58">
        <v>201112.14088733692</v>
      </c>
      <c r="J9" s="59">
        <v>210698.85</v>
      </c>
      <c r="K9" s="60">
        <v>219929.62279431827</v>
      </c>
      <c r="L9" s="61">
        <v>221092.74118456015</v>
      </c>
      <c r="M9" s="62">
        <v>221071.37696022139</v>
      </c>
      <c r="N9" s="72">
        <v>226508.66028829821</v>
      </c>
      <c r="O9" s="89">
        <v>239896.35746005684</v>
      </c>
      <c r="P9" s="90">
        <v>246780.68594849986</v>
      </c>
    </row>
    <row r="10" spans="1:16" x14ac:dyDescent="0.3">
      <c r="A10" s="36" t="s">
        <v>79</v>
      </c>
      <c r="B10" s="37" t="s">
        <v>80</v>
      </c>
      <c r="C10" s="52">
        <v>101473.28929746486</v>
      </c>
      <c r="D10" s="53">
        <v>107591.11</v>
      </c>
      <c r="E10" s="54">
        <v>111972.43279057693</v>
      </c>
      <c r="F10" s="55">
        <v>112617.07446305799</v>
      </c>
      <c r="G10" s="56">
        <v>117490.92110712432</v>
      </c>
      <c r="H10" s="57">
        <v>123530.18278551928</v>
      </c>
      <c r="I10" s="58">
        <v>127872.85840084559</v>
      </c>
      <c r="J10" s="59">
        <v>131679.10999999999</v>
      </c>
      <c r="K10" s="60">
        <v>138523.06610509116</v>
      </c>
      <c r="L10" s="61">
        <v>140625.46160378138</v>
      </c>
      <c r="M10" s="62">
        <v>141175.64842548041</v>
      </c>
      <c r="N10" s="72">
        <v>144976.26097250311</v>
      </c>
      <c r="O10" s="89">
        <v>153931.79740819859</v>
      </c>
      <c r="P10" s="90">
        <v>155699.97832410695</v>
      </c>
    </row>
    <row r="11" spans="1:16" x14ac:dyDescent="0.3">
      <c r="A11" s="36" t="s">
        <v>81</v>
      </c>
      <c r="B11" s="37" t="s">
        <v>82</v>
      </c>
      <c r="C11" s="52">
        <v>61004.12807336136</v>
      </c>
      <c r="D11" s="53">
        <v>63653.64</v>
      </c>
      <c r="E11" s="54">
        <v>65502.102664946433</v>
      </c>
      <c r="F11" s="55">
        <v>64454.424281267937</v>
      </c>
      <c r="G11" s="56">
        <v>67235.395554465082</v>
      </c>
      <c r="H11" s="57">
        <v>69573.894199704126</v>
      </c>
      <c r="I11" s="58">
        <v>72353.431440127402</v>
      </c>
      <c r="J11" s="59">
        <v>73705.66</v>
      </c>
      <c r="K11" s="60">
        <v>76291.210064306084</v>
      </c>
      <c r="L11" s="61">
        <v>76995.792035606151</v>
      </c>
      <c r="M11" s="62">
        <v>75118.139093855396</v>
      </c>
      <c r="N11" s="72">
        <v>76050.795031142377</v>
      </c>
      <c r="O11" s="89">
        <v>76243.907890711736</v>
      </c>
      <c r="P11" s="90">
        <v>78951.852546045891</v>
      </c>
    </row>
    <row r="12" spans="1:16" x14ac:dyDescent="0.3">
      <c r="A12" s="36" t="s">
        <v>83</v>
      </c>
      <c r="B12" s="37" t="s">
        <v>84</v>
      </c>
      <c r="C12" s="52">
        <v>75062.234303697973</v>
      </c>
      <c r="D12" s="53">
        <v>77529.91</v>
      </c>
      <c r="E12" s="54">
        <v>80584.05357150083</v>
      </c>
      <c r="F12" s="55">
        <v>80843.263723926473</v>
      </c>
      <c r="G12" s="56">
        <v>84991.544399311591</v>
      </c>
      <c r="H12" s="57">
        <v>88502.755020622659</v>
      </c>
      <c r="I12" s="58">
        <v>91120.334926877375</v>
      </c>
      <c r="J12" s="59">
        <v>94681.58</v>
      </c>
      <c r="K12" s="60">
        <v>95537.418980397066</v>
      </c>
      <c r="L12" s="61">
        <v>93926.421402869048</v>
      </c>
      <c r="M12" s="62">
        <v>91515.476081354151</v>
      </c>
      <c r="N12" s="72">
        <v>93952.512368165102</v>
      </c>
      <c r="O12" s="89">
        <v>96650.031127814218</v>
      </c>
      <c r="P12" s="90">
        <v>99488.707708486938</v>
      </c>
    </row>
    <row r="13" spans="1:16" x14ac:dyDescent="0.3">
      <c r="A13" s="36" t="s">
        <v>85</v>
      </c>
      <c r="B13" s="37" t="s">
        <v>86</v>
      </c>
      <c r="C13" s="52">
        <v>113637.1038708313</v>
      </c>
      <c r="D13" s="53">
        <v>118174.93</v>
      </c>
      <c r="E13" s="54">
        <v>122642.49574520579</v>
      </c>
      <c r="F13" s="55">
        <v>122594.77926145836</v>
      </c>
      <c r="G13" s="56">
        <v>124755.65516408326</v>
      </c>
      <c r="H13" s="57">
        <v>134308.01082032354</v>
      </c>
      <c r="I13" s="58">
        <v>142720.23351072133</v>
      </c>
      <c r="J13" s="59">
        <v>145761.24</v>
      </c>
      <c r="K13" s="60">
        <v>149171.21167251686</v>
      </c>
      <c r="L13" s="61">
        <v>151487.71240796917</v>
      </c>
      <c r="M13" s="62">
        <v>151441.17611017317</v>
      </c>
      <c r="N13" s="72">
        <v>148978.70456336596</v>
      </c>
      <c r="O13" s="89">
        <v>152867.6451535369</v>
      </c>
      <c r="P13" s="90">
        <v>159125.78675150705</v>
      </c>
    </row>
    <row r="14" spans="1:16" x14ac:dyDescent="0.3">
      <c r="A14" s="38" t="s">
        <v>87</v>
      </c>
      <c r="B14" s="39" t="s">
        <v>88</v>
      </c>
      <c r="C14" s="52">
        <v>98969.800616695662</v>
      </c>
      <c r="D14" s="53">
        <v>101692.91</v>
      </c>
      <c r="E14" s="54">
        <v>105297.94160112304</v>
      </c>
      <c r="F14" s="55">
        <v>105248.38722420293</v>
      </c>
      <c r="G14" s="56">
        <v>107963.58280482847</v>
      </c>
      <c r="H14" s="57">
        <v>111470.39305800127</v>
      </c>
      <c r="I14" s="58">
        <v>112564.25856165098</v>
      </c>
      <c r="J14" s="59">
        <v>116363.25</v>
      </c>
      <c r="K14" s="60">
        <v>114740.23458593604</v>
      </c>
      <c r="L14" s="61">
        <v>116927.33050494794</v>
      </c>
      <c r="M14" s="62">
        <v>117223.18019543304</v>
      </c>
      <c r="N14" s="72">
        <v>118803.37827599642</v>
      </c>
      <c r="O14" s="89">
        <v>120565.61139583655</v>
      </c>
      <c r="P14" s="90">
        <v>122762.80645626703</v>
      </c>
    </row>
    <row r="15" spans="1:16" x14ac:dyDescent="0.3">
      <c r="A15" s="38" t="s">
        <v>89</v>
      </c>
      <c r="B15" s="39" t="s">
        <v>90</v>
      </c>
      <c r="C15" s="52">
        <v>32993.674338070174</v>
      </c>
      <c r="D15" s="53">
        <v>32176.46</v>
      </c>
      <c r="E15" s="54">
        <v>34423.240443756724</v>
      </c>
      <c r="F15" s="55">
        <v>33588.341697374526</v>
      </c>
      <c r="G15" s="56">
        <v>35791.159085690619</v>
      </c>
      <c r="H15" s="57">
        <v>37034.986965236974</v>
      </c>
      <c r="I15" s="58">
        <v>31218.539096114706</v>
      </c>
      <c r="J15" s="59">
        <v>36778.980000000003</v>
      </c>
      <c r="K15" s="60">
        <v>27061.746568278213</v>
      </c>
      <c r="L15" s="61">
        <v>24394.788551804228</v>
      </c>
      <c r="M15" s="62">
        <v>20402.945692894082</v>
      </c>
      <c r="N15" s="72">
        <v>24665.30064669585</v>
      </c>
      <c r="O15" s="89">
        <v>20929.825897521689</v>
      </c>
      <c r="P15" s="90">
        <v>18963.117251644446</v>
      </c>
    </row>
    <row r="16" spans="1:16" ht="15" thickBot="1" x14ac:dyDescent="0.35">
      <c r="A16" s="40" t="s">
        <v>91</v>
      </c>
      <c r="B16" s="41"/>
      <c r="C16" s="91">
        <v>1480102.0408163271</v>
      </c>
      <c r="D16" s="92">
        <v>1542857.14</v>
      </c>
      <c r="E16" s="93">
        <v>1605612.2448979593</v>
      </c>
      <c r="F16" s="94">
        <v>1607908.1632653063</v>
      </c>
      <c r="G16" s="95">
        <v>1667602.04</v>
      </c>
      <c r="H16" s="91">
        <v>1752551.0199999998</v>
      </c>
      <c r="I16" s="91">
        <v>1821428.5714285716</v>
      </c>
      <c r="J16" s="91">
        <v>1881122.4500000002</v>
      </c>
      <c r="K16" s="91">
        <v>1933163.2653061228</v>
      </c>
      <c r="L16" s="91">
        <v>1954591.83673469</v>
      </c>
      <c r="M16" s="91">
        <v>1980612.2448979595</v>
      </c>
      <c r="N16" s="91">
        <v>2031887.7551020409</v>
      </c>
      <c r="O16" s="95">
        <v>2112244.8979591839</v>
      </c>
      <c r="P16" s="96">
        <v>2165816.3265306121</v>
      </c>
    </row>
    <row r="18" spans="1:14" x14ac:dyDescent="0.3">
      <c r="N18" s="68"/>
    </row>
    <row r="19" spans="1:14" x14ac:dyDescent="0.3">
      <c r="A19" s="33" t="s">
        <v>49</v>
      </c>
    </row>
    <row r="20" spans="1:14" ht="43.2" x14ac:dyDescent="0.3">
      <c r="A20" s="47" t="s">
        <v>92</v>
      </c>
      <c r="B20" s="47" t="s">
        <v>93</v>
      </c>
      <c r="C20" s="47" t="s">
        <v>94</v>
      </c>
      <c r="D20" s="47" t="s">
        <v>99</v>
      </c>
      <c r="E20" s="47" t="s">
        <v>95</v>
      </c>
      <c r="F20" s="69" t="s">
        <v>100</v>
      </c>
      <c r="G20" s="87"/>
      <c r="H20" s="71" t="s">
        <v>2</v>
      </c>
      <c r="L20" s="1" t="s">
        <v>98</v>
      </c>
    </row>
    <row r="21" spans="1:14" x14ac:dyDescent="0.3">
      <c r="A21" s="63">
        <v>481240</v>
      </c>
      <c r="B21" s="64">
        <v>43555</v>
      </c>
      <c r="C21" s="65" t="s">
        <v>35</v>
      </c>
      <c r="D21" s="47">
        <v>28383051.596999999</v>
      </c>
      <c r="E21" s="66">
        <f>D21/D$35</f>
        <v>0.11626971570167305</v>
      </c>
      <c r="F21" s="70">
        <f t="shared" ref="F21:F34" si="0">H$21*(E21)</f>
        <v>251818.84854775615</v>
      </c>
      <c r="G21" s="45"/>
      <c r="H21" s="88">
        <f>'Base increase'!B10</f>
        <v>2165816.3265306121</v>
      </c>
      <c r="N21" s="82"/>
    </row>
    <row r="22" spans="1:14" x14ac:dyDescent="0.3">
      <c r="A22" s="63">
        <v>481240</v>
      </c>
      <c r="B22" s="64">
        <v>43555</v>
      </c>
      <c r="C22" s="65" t="s">
        <v>36</v>
      </c>
      <c r="D22" s="47">
        <v>22315909.634</v>
      </c>
      <c r="E22" s="66">
        <f t="shared" ref="E22:E34" si="1">D22/D$35</f>
        <v>9.1415979705425837E-2</v>
      </c>
      <c r="F22" s="70">
        <f t="shared" si="0"/>
        <v>197990.22135180238</v>
      </c>
      <c r="G22" s="45"/>
      <c r="H22" s="45"/>
      <c r="N22" s="82"/>
    </row>
    <row r="23" spans="1:14" x14ac:dyDescent="0.3">
      <c r="A23" s="63">
        <v>481240</v>
      </c>
      <c r="B23" s="64">
        <v>43555</v>
      </c>
      <c r="C23" s="65" t="s">
        <v>37</v>
      </c>
      <c r="D23" s="47">
        <v>26797471.590999998</v>
      </c>
      <c r="E23" s="66">
        <f t="shared" si="1"/>
        <v>0.10977446849790293</v>
      </c>
      <c r="F23" s="70">
        <f t="shared" si="0"/>
        <v>237751.33610897852</v>
      </c>
      <c r="G23" s="45"/>
      <c r="H23" s="45"/>
      <c r="N23" s="83"/>
    </row>
    <row r="24" spans="1:14" x14ac:dyDescent="0.3">
      <c r="A24" s="63">
        <v>481240</v>
      </c>
      <c r="B24" s="64">
        <v>43555</v>
      </c>
      <c r="C24" s="65" t="s">
        <v>38</v>
      </c>
      <c r="D24" s="47">
        <v>12584753.353</v>
      </c>
      <c r="E24" s="66">
        <f t="shared" si="1"/>
        <v>5.1552796905165933E-2</v>
      </c>
      <c r="F24" s="70">
        <f t="shared" si="0"/>
        <v>111653.88921552518</v>
      </c>
      <c r="G24" s="45"/>
      <c r="H24" s="45"/>
      <c r="N24" s="82"/>
    </row>
    <row r="25" spans="1:14" x14ac:dyDescent="0.3">
      <c r="A25" s="63">
        <v>481240</v>
      </c>
      <c r="B25" s="64">
        <v>43555</v>
      </c>
      <c r="C25" s="65" t="s">
        <v>39</v>
      </c>
      <c r="D25" s="47">
        <v>22194886.881000001</v>
      </c>
      <c r="E25" s="66">
        <f t="shared" si="1"/>
        <v>9.0920216202454551E-2</v>
      </c>
      <c r="F25" s="70">
        <f t="shared" si="0"/>
        <v>196916.48866296915</v>
      </c>
      <c r="G25" s="45"/>
      <c r="H25" s="45"/>
      <c r="N25" s="82"/>
    </row>
    <row r="26" spans="1:14" x14ac:dyDescent="0.3">
      <c r="A26" s="63">
        <v>481240</v>
      </c>
      <c r="B26" s="64">
        <v>43555</v>
      </c>
      <c r="C26" s="65" t="s">
        <v>40</v>
      </c>
      <c r="D26" s="47">
        <v>12028436.239</v>
      </c>
      <c r="E26" s="66">
        <f t="shared" si="1"/>
        <v>4.9273872369384443E-2</v>
      </c>
      <c r="F26" s="70">
        <f t="shared" si="0"/>
        <v>106718.15724899844</v>
      </c>
      <c r="G26" s="45"/>
      <c r="H26" s="45"/>
      <c r="N26" s="82"/>
    </row>
    <row r="27" spans="1:14" x14ac:dyDescent="0.3">
      <c r="A27" s="63">
        <v>481240</v>
      </c>
      <c r="B27" s="64">
        <v>43555</v>
      </c>
      <c r="C27" s="65" t="s">
        <v>41</v>
      </c>
      <c r="D27" s="47">
        <v>20422821.662</v>
      </c>
      <c r="E27" s="66">
        <f t="shared" si="1"/>
        <v>8.3661041884505932E-2</v>
      </c>
      <c r="F27" s="70">
        <f t="shared" si="0"/>
        <v>181194.45040802431</v>
      </c>
      <c r="G27" s="45"/>
      <c r="H27" s="45"/>
      <c r="N27" s="82"/>
    </row>
    <row r="28" spans="1:14" x14ac:dyDescent="0.3">
      <c r="A28" s="63">
        <v>481240</v>
      </c>
      <c r="B28" s="64">
        <v>43555</v>
      </c>
      <c r="C28" s="65" t="s">
        <v>42</v>
      </c>
      <c r="D28" s="47">
        <v>27815189.302999999</v>
      </c>
      <c r="E28" s="66">
        <f t="shared" si="1"/>
        <v>0.11394349692792927</v>
      </c>
      <c r="F28" s="70">
        <f t="shared" si="0"/>
        <v>246780.68594849986</v>
      </c>
      <c r="G28" s="45"/>
      <c r="H28" s="45"/>
      <c r="N28" s="82"/>
    </row>
    <row r="29" spans="1:14" x14ac:dyDescent="0.3">
      <c r="A29" s="63">
        <v>481240</v>
      </c>
      <c r="B29" s="64">
        <v>43555</v>
      </c>
      <c r="C29" s="65" t="s">
        <v>43</v>
      </c>
      <c r="D29" s="47">
        <v>17549284.114</v>
      </c>
      <c r="E29" s="66">
        <f t="shared" si="1"/>
        <v>7.1889742641990495E-2</v>
      </c>
      <c r="F29" s="70">
        <f t="shared" si="0"/>
        <v>155699.97832410695</v>
      </c>
      <c r="G29" s="45"/>
      <c r="H29" s="45"/>
      <c r="N29" s="82"/>
    </row>
    <row r="30" spans="1:14" x14ac:dyDescent="0.3">
      <c r="A30" s="63">
        <v>481240</v>
      </c>
      <c r="B30" s="64">
        <v>43555</v>
      </c>
      <c r="C30" s="65" t="s">
        <v>44</v>
      </c>
      <c r="D30" s="47">
        <v>8898835.4820000008</v>
      </c>
      <c r="E30" s="66">
        <f t="shared" si="1"/>
        <v>3.6453623319257944E-2</v>
      </c>
      <c r="F30" s="70">
        <f t="shared" si="0"/>
        <v>78951.852546045891</v>
      </c>
      <c r="G30" s="45"/>
      <c r="H30" s="45"/>
      <c r="N30" s="82"/>
    </row>
    <row r="31" spans="1:14" x14ac:dyDescent="0.3">
      <c r="A31" s="63">
        <v>481240</v>
      </c>
      <c r="B31" s="64">
        <v>43555</v>
      </c>
      <c r="C31" s="65" t="s">
        <v>45</v>
      </c>
      <c r="D31" s="47">
        <v>11213589.215</v>
      </c>
      <c r="E31" s="66">
        <f t="shared" si="1"/>
        <v>4.5935893311810229E-2</v>
      </c>
      <c r="F31" s="70">
        <f t="shared" si="0"/>
        <v>99488.707708486938</v>
      </c>
      <c r="G31" s="45"/>
      <c r="H31" s="45"/>
      <c r="N31" s="82"/>
    </row>
    <row r="32" spans="1:14" x14ac:dyDescent="0.3">
      <c r="A32" s="63">
        <v>481240</v>
      </c>
      <c r="B32" s="64">
        <v>43555</v>
      </c>
      <c r="C32" s="65" t="s">
        <v>46</v>
      </c>
      <c r="D32" s="47">
        <v>17935414.453000002</v>
      </c>
      <c r="E32" s="66">
        <f t="shared" si="1"/>
        <v>7.3471505779258858E-2</v>
      </c>
      <c r="F32" s="70">
        <f t="shared" si="0"/>
        <v>159125.78675150705</v>
      </c>
      <c r="G32" s="45"/>
      <c r="H32" s="45"/>
      <c r="N32" s="82"/>
    </row>
    <row r="33" spans="1:14" x14ac:dyDescent="0.3">
      <c r="A33" s="63">
        <v>481240</v>
      </c>
      <c r="B33" s="64">
        <v>43555</v>
      </c>
      <c r="C33" s="65" t="s">
        <v>47</v>
      </c>
      <c r="D33" s="47">
        <v>13836863.642000001</v>
      </c>
      <c r="E33" s="66">
        <f t="shared" si="1"/>
        <v>5.6682002509842969E-2</v>
      </c>
      <c r="F33" s="70">
        <f t="shared" si="0"/>
        <v>122762.80645626703</v>
      </c>
      <c r="G33" s="45"/>
      <c r="H33" s="45"/>
      <c r="N33" s="82"/>
    </row>
    <row r="34" spans="1:14" x14ac:dyDescent="0.3">
      <c r="A34" s="63">
        <v>481240</v>
      </c>
      <c r="B34" s="64">
        <v>43555</v>
      </c>
      <c r="C34" s="65" t="s">
        <v>48</v>
      </c>
      <c r="D34" s="47">
        <v>2137374.301</v>
      </c>
      <c r="E34" s="66">
        <f t="shared" si="1"/>
        <v>8.7556442433976717E-3</v>
      </c>
      <c r="F34" s="70">
        <f t="shared" si="0"/>
        <v>18963.117251644446</v>
      </c>
      <c r="G34" s="45"/>
      <c r="H34" s="45"/>
      <c r="N34" s="82"/>
    </row>
    <row r="35" spans="1:14" x14ac:dyDescent="0.3">
      <c r="A35" s="67"/>
      <c r="B35" s="67"/>
      <c r="C35" s="67"/>
      <c r="D35" s="47">
        <f>SUM(D21:D34)</f>
        <v>244113881.46699998</v>
      </c>
      <c r="E35" s="67"/>
      <c r="F35" s="70">
        <f>SUM(F21:F34)</f>
        <v>2165816.3265306121</v>
      </c>
      <c r="G35" s="45"/>
      <c r="H35" s="45"/>
    </row>
    <row r="39" spans="1:14" x14ac:dyDescent="0.3">
      <c r="G39" s="82"/>
    </row>
    <row r="40" spans="1:14" x14ac:dyDescent="0.3">
      <c r="B40" s="82"/>
      <c r="G40" s="82"/>
    </row>
    <row r="41" spans="1:14" x14ac:dyDescent="0.3">
      <c r="B41" s="82"/>
      <c r="G41" s="82"/>
    </row>
    <row r="42" spans="1:14" x14ac:dyDescent="0.3">
      <c r="B42" s="82"/>
      <c r="G42" s="82"/>
    </row>
    <row r="43" spans="1:14" x14ac:dyDescent="0.3">
      <c r="B43" s="82"/>
      <c r="G43" s="82"/>
    </row>
    <row r="44" spans="1:14" x14ac:dyDescent="0.3">
      <c r="B44" s="82"/>
      <c r="G44" s="82"/>
    </row>
    <row r="45" spans="1:14" x14ac:dyDescent="0.3">
      <c r="B45" s="82"/>
      <c r="G45" s="82"/>
    </row>
    <row r="46" spans="1:14" x14ac:dyDescent="0.3">
      <c r="B46" s="82"/>
      <c r="G46" s="82"/>
    </row>
    <row r="47" spans="1:14" x14ac:dyDescent="0.3">
      <c r="B47" s="82"/>
      <c r="G47" s="82"/>
    </row>
    <row r="48" spans="1:14" x14ac:dyDescent="0.3">
      <c r="B48" s="82"/>
      <c r="G48" s="82"/>
    </row>
    <row r="49" spans="2:7" x14ac:dyDescent="0.3">
      <c r="B49" s="82"/>
      <c r="G49" s="82"/>
    </row>
    <row r="50" spans="2:7" x14ac:dyDescent="0.3">
      <c r="B50" s="82"/>
      <c r="G50" s="82"/>
    </row>
    <row r="51" spans="2:7" x14ac:dyDescent="0.3">
      <c r="B51" s="82"/>
      <c r="G51" s="82"/>
    </row>
    <row r="52" spans="2:7" x14ac:dyDescent="0.3">
      <c r="B52" s="82"/>
      <c r="G52" s="82"/>
    </row>
    <row r="53" spans="2:7" x14ac:dyDescent="0.3">
      <c r="B53" s="82"/>
      <c r="G53" s="82"/>
    </row>
    <row r="54" spans="2:7" x14ac:dyDescent="0.3">
      <c r="B54" s="82"/>
      <c r="G54" s="82"/>
    </row>
    <row r="55" spans="2:7" x14ac:dyDescent="0.3">
      <c r="B55" s="82"/>
      <c r="G55" s="82"/>
    </row>
    <row r="56" spans="2:7" x14ac:dyDescent="0.3">
      <c r="B56" s="82"/>
      <c r="G56" s="82"/>
    </row>
    <row r="57" spans="2:7" x14ac:dyDescent="0.3">
      <c r="B57" s="82"/>
      <c r="G57" s="82"/>
    </row>
    <row r="58" spans="2:7" x14ac:dyDescent="0.3">
      <c r="B58" s="82"/>
      <c r="G58" s="82"/>
    </row>
    <row r="59" spans="2:7" x14ac:dyDescent="0.3">
      <c r="B59" s="82"/>
      <c r="G59" s="82"/>
    </row>
    <row r="60" spans="2:7" x14ac:dyDescent="0.3">
      <c r="B60" s="82"/>
      <c r="G60" s="82"/>
    </row>
    <row r="61" spans="2:7" x14ac:dyDescent="0.3">
      <c r="B61" s="82"/>
      <c r="G61" s="82"/>
    </row>
    <row r="62" spans="2:7" x14ac:dyDescent="0.3">
      <c r="B62" s="82"/>
      <c r="G62" s="82"/>
    </row>
    <row r="63" spans="2:7" x14ac:dyDescent="0.3">
      <c r="B63" s="82"/>
      <c r="G63" s="82"/>
    </row>
    <row r="64" spans="2:7" x14ac:dyDescent="0.3">
      <c r="B64" s="82"/>
      <c r="G64" s="82"/>
    </row>
    <row r="65" spans="2:7" x14ac:dyDescent="0.3">
      <c r="B65" s="82"/>
      <c r="G65" s="82"/>
    </row>
    <row r="66" spans="2:7" x14ac:dyDescent="0.3">
      <c r="B66" s="82"/>
      <c r="G66" s="82"/>
    </row>
    <row r="67" spans="2:7" x14ac:dyDescent="0.3">
      <c r="B67" s="82"/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30" zoomScaleNormal="130" workbookViewId="0">
      <selection activeCell="H12" sqref="H12"/>
    </sheetView>
  </sheetViews>
  <sheetFormatPr defaultRowHeight="14.4" x14ac:dyDescent="0.3"/>
  <cols>
    <col min="1" max="1" width="8.88671875" style="1"/>
    <col min="2" max="2" width="32.21875" customWidth="1"/>
    <col min="4" max="5" width="11.44140625" bestFit="1" customWidth="1"/>
  </cols>
  <sheetData>
    <row r="1" spans="2:5" s="1" customFormat="1" ht="15" thickBot="1" x14ac:dyDescent="0.35"/>
    <row r="2" spans="2:5" ht="28.2" thickBot="1" x14ac:dyDescent="0.35">
      <c r="B2" s="98" t="s">
        <v>50</v>
      </c>
      <c r="C2" s="98" t="s">
        <v>51</v>
      </c>
      <c r="D2" s="99" t="s">
        <v>100</v>
      </c>
      <c r="E2" s="99" t="s">
        <v>104</v>
      </c>
    </row>
    <row r="3" spans="2:5" ht="15" thickBot="1" x14ac:dyDescent="0.35">
      <c r="B3" s="100" t="s">
        <v>63</v>
      </c>
      <c r="C3" s="100" t="s">
        <v>64</v>
      </c>
      <c r="D3" s="101">
        <v>247687.5377034854</v>
      </c>
      <c r="E3" s="102">
        <v>251818.84854775615</v>
      </c>
    </row>
    <row r="4" spans="2:5" ht="15" thickBot="1" x14ac:dyDescent="0.35">
      <c r="B4" s="100" t="s">
        <v>65</v>
      </c>
      <c r="C4" s="100" t="s">
        <v>66</v>
      </c>
      <c r="D4" s="101">
        <v>193422.06524859203</v>
      </c>
      <c r="E4" s="102">
        <v>197990.22135180238</v>
      </c>
    </row>
    <row r="5" spans="2:5" ht="15" thickBot="1" x14ac:dyDescent="0.35">
      <c r="B5" s="100" t="s">
        <v>67</v>
      </c>
      <c r="C5" s="100" t="s">
        <v>68</v>
      </c>
      <c r="D5" s="101">
        <v>227686.22704042555</v>
      </c>
      <c r="E5" s="102">
        <v>237751.33610897852</v>
      </c>
    </row>
    <row r="6" spans="2:5" ht="15" thickBot="1" x14ac:dyDescent="0.35">
      <c r="B6" s="100" t="s">
        <v>69</v>
      </c>
      <c r="C6" s="100" t="s">
        <v>70</v>
      </c>
      <c r="D6" s="101">
        <v>109097.73096406127</v>
      </c>
      <c r="E6" s="102">
        <v>111653.88921552518</v>
      </c>
    </row>
    <row r="7" spans="2:5" ht="15" thickBot="1" x14ac:dyDescent="0.35">
      <c r="B7" s="100" t="s">
        <v>71</v>
      </c>
      <c r="C7" s="100" t="s">
        <v>72</v>
      </c>
      <c r="D7" s="101">
        <v>192081.49690410949</v>
      </c>
      <c r="E7" s="102">
        <v>196916.48866296915</v>
      </c>
    </row>
    <row r="8" spans="2:5" ht="15" thickBot="1" x14ac:dyDescent="0.35">
      <c r="B8" s="100" t="s">
        <v>73</v>
      </c>
      <c r="C8" s="100" t="s">
        <v>74</v>
      </c>
      <c r="D8" s="101">
        <v>104452.70595328878</v>
      </c>
      <c r="E8" s="102">
        <v>106718.15724899844</v>
      </c>
    </row>
    <row r="9" spans="2:5" ht="15" thickBot="1" x14ac:dyDescent="0.35">
      <c r="B9" s="100" t="s">
        <v>75</v>
      </c>
      <c r="C9" s="100" t="s">
        <v>76</v>
      </c>
      <c r="D9" s="101">
        <v>176731.95781154488</v>
      </c>
      <c r="E9" s="102">
        <v>181194.45040802431</v>
      </c>
    </row>
    <row r="10" spans="2:5" ht="15" thickBot="1" x14ac:dyDescent="0.35">
      <c r="B10" s="100" t="s">
        <v>77</v>
      </c>
      <c r="C10" s="100" t="s">
        <v>78</v>
      </c>
      <c r="D10" s="101">
        <v>239896.35746005684</v>
      </c>
      <c r="E10" s="102">
        <v>246780.68594849986</v>
      </c>
    </row>
    <row r="11" spans="2:5" ht="15" thickBot="1" x14ac:dyDescent="0.35">
      <c r="B11" s="100" t="s">
        <v>79</v>
      </c>
      <c r="C11" s="100" t="s">
        <v>80</v>
      </c>
      <c r="D11" s="101">
        <v>153931.79740819859</v>
      </c>
      <c r="E11" s="102">
        <v>155699.97832410695</v>
      </c>
    </row>
    <row r="12" spans="2:5" ht="15" thickBot="1" x14ac:dyDescent="0.35">
      <c r="B12" s="100" t="s">
        <v>81</v>
      </c>
      <c r="C12" s="100" t="s">
        <v>82</v>
      </c>
      <c r="D12" s="101">
        <v>76243.907890711736</v>
      </c>
      <c r="E12" s="102">
        <v>78951.852546045891</v>
      </c>
    </row>
    <row r="13" spans="2:5" ht="15" thickBot="1" x14ac:dyDescent="0.35">
      <c r="B13" s="100" t="s">
        <v>83</v>
      </c>
      <c r="C13" s="100" t="s">
        <v>84</v>
      </c>
      <c r="D13" s="101">
        <v>96650.031127814218</v>
      </c>
      <c r="E13" s="102">
        <v>99488.707708486938</v>
      </c>
    </row>
    <row r="14" spans="2:5" ht="15" thickBot="1" x14ac:dyDescent="0.35">
      <c r="B14" s="100" t="s">
        <v>85</v>
      </c>
      <c r="C14" s="100" t="s">
        <v>86</v>
      </c>
      <c r="D14" s="101">
        <v>152867.6451535369</v>
      </c>
      <c r="E14" s="102">
        <v>159125.78675150705</v>
      </c>
    </row>
    <row r="15" spans="2:5" ht="15" thickBot="1" x14ac:dyDescent="0.35">
      <c r="B15" s="100" t="s">
        <v>87</v>
      </c>
      <c r="C15" s="100" t="s">
        <v>88</v>
      </c>
      <c r="D15" s="101">
        <v>120565.61139583655</v>
      </c>
      <c r="E15" s="102">
        <v>122762.80645626703</v>
      </c>
    </row>
    <row r="16" spans="2:5" ht="15" thickBot="1" x14ac:dyDescent="0.35">
      <c r="B16" s="100" t="s">
        <v>89</v>
      </c>
      <c r="C16" s="100" t="s">
        <v>90</v>
      </c>
      <c r="D16" s="101">
        <v>20929.825897521689</v>
      </c>
      <c r="E16" s="102">
        <v>18963.117251644446</v>
      </c>
    </row>
    <row r="17" spans="2:5" ht="15" thickBot="1" x14ac:dyDescent="0.35">
      <c r="B17" s="98" t="s">
        <v>105</v>
      </c>
      <c r="C17" s="105"/>
      <c r="D17" s="103">
        <v>2112244.8979591839</v>
      </c>
      <c r="E17" s="104">
        <v>2165816.3265306121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Base increase</vt:lpstr>
      <vt:lpstr>Supplier Serial Charges</vt:lpstr>
      <vt:lpstr>GSP Group Annual Take (MWh)</vt:lpstr>
      <vt:lpstr>Annual GSP Caps and Charges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2019-06-03T14:55:09Z</dcterms:modified>
</cp:coreProperties>
</file>